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ousje10/Documents/Dropbox/Papers in Progress/Ghana-Japan paper/Version February 2016/final version/Resubmission/final versions/final version/final resubmission/editorial edits/data - final versions/"/>
    </mc:Choice>
  </mc:AlternateContent>
  <xr:revisionPtr revIDLastSave="0" documentId="13_ncr:1_{7D8DFFF4-86ED-9F44-9ACC-ACCE63C51F46}" xr6:coauthVersionLast="32" xr6:coauthVersionMax="32" xr10:uidLastSave="{00000000-0000-0000-0000-000000000000}"/>
  <bookViews>
    <workbookView xWindow="-4440" yWindow="-21140" windowWidth="34660" windowHeight="19340" tabRatio="884" activeTab="1" xr2:uid="{00000000-000D-0000-FFFF-FFFF00000000}"/>
  </bookViews>
  <sheets>
    <sheet name="Prices - new" sheetId="13" r:id="rId1"/>
    <sheet name="Wages - new" sheetId="14" r:id="rId2"/>
    <sheet name="Wages and Prices - various" sheetId="17" r:id="rId3"/>
    <sheet name="Wages and Prices - final" sheetId="16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5" i="14" l="1"/>
  <c r="J135" i="14"/>
  <c r="K135" i="14"/>
  <c r="AE96" i="16"/>
  <c r="G116" i="14"/>
  <c r="G117" i="14"/>
  <c r="Z126" i="16"/>
  <c r="AE126" i="16"/>
  <c r="AE127" i="16"/>
  <c r="J117" i="14"/>
  <c r="I117" i="14"/>
  <c r="AE101" i="16"/>
  <c r="AC87" i="16"/>
  <c r="AE87" i="16"/>
  <c r="AA87" i="16"/>
  <c r="AC35" i="16"/>
  <c r="AE34" i="16"/>
  <c r="AE43" i="16" l="1"/>
  <c r="AE44" i="16"/>
  <c r="AE45" i="16"/>
  <c r="AT140" i="17"/>
  <c r="M125" i="17"/>
  <c r="N125" i="17"/>
  <c r="O125" i="17"/>
  <c r="P125" i="17"/>
  <c r="Q125" i="17"/>
  <c r="R125" i="17"/>
  <c r="S125" i="17"/>
  <c r="AC117" i="17"/>
  <c r="AC118" i="17" s="1"/>
  <c r="AC119" i="17" s="1"/>
  <c r="AC120" i="17"/>
  <c r="M127" i="17"/>
  <c r="N127" i="17"/>
  <c r="O127" i="17"/>
  <c r="P127" i="17"/>
  <c r="Q127" i="17"/>
  <c r="R127" i="17"/>
  <c r="S127" i="17"/>
  <c r="M126" i="17"/>
  <c r="N126" i="17"/>
  <c r="O126" i="17"/>
  <c r="P126" i="17"/>
  <c r="Q126" i="17"/>
  <c r="R126" i="17"/>
  <c r="S126" i="17"/>
  <c r="M124" i="17"/>
  <c r="N124" i="17"/>
  <c r="O124" i="17"/>
  <c r="P124" i="17"/>
  <c r="Q124" i="17"/>
  <c r="R124" i="17"/>
  <c r="S124" i="17"/>
  <c r="M123" i="17"/>
  <c r="N123" i="17"/>
  <c r="O123" i="17"/>
  <c r="P123" i="17"/>
  <c r="Q123" i="17"/>
  <c r="R123" i="17"/>
  <c r="S123" i="17"/>
  <c r="M122" i="17"/>
  <c r="N122" i="17"/>
  <c r="O122" i="17"/>
  <c r="P122" i="17"/>
  <c r="Q122" i="17"/>
  <c r="R122" i="17"/>
  <c r="S122" i="17"/>
  <c r="BE121" i="17"/>
  <c r="M121" i="17"/>
  <c r="N121" i="17"/>
  <c r="O121" i="17"/>
  <c r="P121" i="17"/>
  <c r="Q121" i="17"/>
  <c r="R121" i="17"/>
  <c r="S121" i="17"/>
  <c r="BE120" i="17"/>
  <c r="M120" i="17"/>
  <c r="N120" i="17"/>
  <c r="O120" i="17"/>
  <c r="P120" i="17"/>
  <c r="Q120" i="17"/>
  <c r="R120" i="17"/>
  <c r="S120" i="17"/>
  <c r="U120" i="17"/>
  <c r="X120" i="17" s="1"/>
  <c r="Y120" i="17" s="1"/>
  <c r="BE119" i="17"/>
  <c r="AY119" i="17"/>
  <c r="AC101" i="17"/>
  <c r="AC102" i="17"/>
  <c r="AC103" i="17"/>
  <c r="AC104" i="17"/>
  <c r="AC105" i="17"/>
  <c r="AC106" i="17"/>
  <c r="AC107" i="17"/>
  <c r="AC108" i="17"/>
  <c r="AC109" i="17"/>
  <c r="AC110" i="17"/>
  <c r="AC111" i="17"/>
  <c r="AC112" i="17"/>
  <c r="AC113" i="17"/>
  <c r="AC114" i="17"/>
  <c r="AC115" i="17"/>
  <c r="AC116" i="17"/>
  <c r="AR119" i="17"/>
  <c r="M119" i="17"/>
  <c r="N119" i="17"/>
  <c r="O119" i="17"/>
  <c r="P119" i="17"/>
  <c r="Q119" i="17"/>
  <c r="R119" i="17"/>
  <c r="S119" i="17"/>
  <c r="U119" i="17"/>
  <c r="X119" i="17" s="1"/>
  <c r="Y119" i="17" s="1"/>
  <c r="L119" i="17"/>
  <c r="BE118" i="17"/>
  <c r="M118" i="17"/>
  <c r="N118" i="17"/>
  <c r="O118" i="17"/>
  <c r="P118" i="17"/>
  <c r="Q118" i="17"/>
  <c r="R118" i="17"/>
  <c r="S118" i="17"/>
  <c r="BE117" i="17"/>
  <c r="BB117" i="17"/>
  <c r="AZ117" i="17"/>
  <c r="AU117" i="17"/>
  <c r="M117" i="17"/>
  <c r="U117" i="17" s="1"/>
  <c r="X117" i="17" s="1"/>
  <c r="Y117" i="17" s="1"/>
  <c r="N117" i="17"/>
  <c r="O117" i="17"/>
  <c r="P117" i="17"/>
  <c r="Q117" i="17"/>
  <c r="R117" i="17"/>
  <c r="S117" i="17"/>
  <c r="AP117" i="17"/>
  <c r="AK117" i="17"/>
  <c r="L117" i="17"/>
  <c r="BE116" i="17"/>
  <c r="BB116" i="17"/>
  <c r="AZ116" i="17"/>
  <c r="M116" i="17"/>
  <c r="N116" i="17"/>
  <c r="O116" i="17"/>
  <c r="P116" i="17"/>
  <c r="Q116" i="17"/>
  <c r="R116" i="17"/>
  <c r="S116" i="17"/>
  <c r="BE115" i="17"/>
  <c r="BB115" i="17"/>
  <c r="AZ115" i="17"/>
  <c r="M115" i="17"/>
  <c r="N115" i="17"/>
  <c r="O115" i="17"/>
  <c r="P115" i="17"/>
  <c r="Q115" i="17"/>
  <c r="R115" i="17"/>
  <c r="S115" i="17"/>
  <c r="L115" i="17"/>
  <c r="BE114" i="17"/>
  <c r="BB114" i="17"/>
  <c r="AZ114" i="17"/>
  <c r="M114" i="17"/>
  <c r="N114" i="17"/>
  <c r="O114" i="17"/>
  <c r="P114" i="17"/>
  <c r="Q114" i="17"/>
  <c r="R114" i="17"/>
  <c r="S114" i="17"/>
  <c r="BE113" i="17"/>
  <c r="BB113" i="17"/>
  <c r="AZ113" i="17"/>
  <c r="M113" i="17"/>
  <c r="N113" i="17"/>
  <c r="O113" i="17"/>
  <c r="P113" i="17"/>
  <c r="Q113" i="17"/>
  <c r="R113" i="17"/>
  <c r="S113" i="17"/>
  <c r="BE112" i="17"/>
  <c r="BB112" i="17"/>
  <c r="AZ112" i="17"/>
  <c r="M112" i="17"/>
  <c r="N112" i="17"/>
  <c r="O112" i="17"/>
  <c r="P112" i="17"/>
  <c r="Q112" i="17"/>
  <c r="R112" i="17"/>
  <c r="S112" i="17"/>
  <c r="BE111" i="17"/>
  <c r="BB111" i="17"/>
  <c r="AZ111" i="17"/>
  <c r="M111" i="17"/>
  <c r="N111" i="17"/>
  <c r="O111" i="17"/>
  <c r="P111" i="17"/>
  <c r="Q111" i="17"/>
  <c r="R111" i="17"/>
  <c r="S111" i="17"/>
  <c r="BE110" i="17"/>
  <c r="BB110" i="17"/>
  <c r="AZ110" i="17"/>
  <c r="M110" i="17"/>
  <c r="N110" i="17"/>
  <c r="O110" i="17"/>
  <c r="P110" i="17"/>
  <c r="Q110" i="17"/>
  <c r="R110" i="17"/>
  <c r="S110" i="17"/>
  <c r="BE109" i="17"/>
  <c r="BB109" i="17"/>
  <c r="AZ109" i="17"/>
  <c r="M109" i="17"/>
  <c r="N109" i="17"/>
  <c r="O109" i="17"/>
  <c r="P109" i="17"/>
  <c r="Q109" i="17"/>
  <c r="R109" i="17"/>
  <c r="S109" i="17"/>
  <c r="BE108" i="17"/>
  <c r="BB108" i="17"/>
  <c r="AZ108" i="17"/>
  <c r="M108" i="17"/>
  <c r="N108" i="17"/>
  <c r="O108" i="17"/>
  <c r="P108" i="17"/>
  <c r="Q108" i="17"/>
  <c r="R108" i="17"/>
  <c r="S108" i="17"/>
  <c r="BE107" i="17"/>
  <c r="BB107" i="17"/>
  <c r="AZ107" i="17"/>
  <c r="M107" i="17"/>
  <c r="N107" i="17"/>
  <c r="O107" i="17"/>
  <c r="P107" i="17"/>
  <c r="Q107" i="17"/>
  <c r="R107" i="17"/>
  <c r="S107" i="17"/>
  <c r="BE106" i="17"/>
  <c r="BB106" i="17"/>
  <c r="AZ106" i="17"/>
  <c r="M106" i="17"/>
  <c r="N106" i="17"/>
  <c r="O106" i="17"/>
  <c r="P106" i="17"/>
  <c r="Q106" i="17"/>
  <c r="R106" i="17"/>
  <c r="S106" i="17"/>
  <c r="BE105" i="17"/>
  <c r="BB105" i="17"/>
  <c r="AZ105" i="17"/>
  <c r="M105" i="17"/>
  <c r="N105" i="17"/>
  <c r="O105" i="17"/>
  <c r="P105" i="17"/>
  <c r="Q105" i="17"/>
  <c r="R105" i="17"/>
  <c r="S105" i="17"/>
  <c r="BE104" i="17"/>
  <c r="BB104" i="17"/>
  <c r="AZ104" i="17"/>
  <c r="M104" i="17"/>
  <c r="N104" i="17"/>
  <c r="O104" i="17"/>
  <c r="P104" i="17"/>
  <c r="Q104" i="17"/>
  <c r="R104" i="17"/>
  <c r="S104" i="17"/>
  <c r="BE103" i="17"/>
  <c r="BB103" i="17"/>
  <c r="AZ103" i="17"/>
  <c r="M103" i="17"/>
  <c r="N103" i="17"/>
  <c r="O103" i="17"/>
  <c r="P103" i="17"/>
  <c r="Q103" i="17"/>
  <c r="R103" i="17"/>
  <c r="S103" i="17"/>
  <c r="BE102" i="17"/>
  <c r="BB102" i="17"/>
  <c r="AZ102" i="17"/>
  <c r="M102" i="17"/>
  <c r="N102" i="17"/>
  <c r="O102" i="17"/>
  <c r="P102" i="17"/>
  <c r="Q102" i="17"/>
  <c r="R102" i="17"/>
  <c r="S102" i="17"/>
  <c r="BE101" i="17"/>
  <c r="BB101" i="17"/>
  <c r="AZ101" i="17"/>
  <c r="M101" i="17"/>
  <c r="N101" i="17"/>
  <c r="O101" i="17"/>
  <c r="P101" i="17"/>
  <c r="Q101" i="17"/>
  <c r="R101" i="17"/>
  <c r="S101" i="17"/>
  <c r="BE100" i="17"/>
  <c r="M100" i="17"/>
  <c r="N100" i="17"/>
  <c r="O100" i="17"/>
  <c r="P100" i="17"/>
  <c r="Q100" i="17"/>
  <c r="R100" i="17"/>
  <c r="S100" i="17"/>
  <c r="U100" i="17"/>
  <c r="X100" i="17" s="1"/>
  <c r="Y100" i="17" s="1"/>
  <c r="AK100" i="17"/>
  <c r="Z86" i="17"/>
  <c r="Z87" i="17"/>
  <c r="Z88" i="17"/>
  <c r="Z89" i="17"/>
  <c r="Z90" i="17" s="1"/>
  <c r="Z91" i="17" s="1"/>
  <c r="Z92" i="17" s="1"/>
  <c r="Z93" i="17" s="1"/>
  <c r="Z94" i="17" s="1"/>
  <c r="Z95" i="17" s="1"/>
  <c r="Z96" i="17" s="1"/>
  <c r="Z97" i="17"/>
  <c r="Z98" i="17" s="1"/>
  <c r="Z99" i="17" s="1"/>
  <c r="Z100" i="17" s="1"/>
  <c r="BE99" i="17"/>
  <c r="M99" i="17"/>
  <c r="N99" i="17"/>
  <c r="O99" i="17"/>
  <c r="P99" i="17"/>
  <c r="Q99" i="17"/>
  <c r="R99" i="17"/>
  <c r="S99" i="17"/>
  <c r="U99" i="17"/>
  <c r="X99" i="17" s="1"/>
  <c r="Y99" i="17" s="1"/>
  <c r="AN99" i="17" s="1"/>
  <c r="AO99" i="17"/>
  <c r="AL99" i="17"/>
  <c r="AA87" i="17"/>
  <c r="BE98" i="17"/>
  <c r="M98" i="17"/>
  <c r="N98" i="17"/>
  <c r="O98" i="17"/>
  <c r="P98" i="17"/>
  <c r="Q98" i="17"/>
  <c r="R98" i="17"/>
  <c r="S98" i="17"/>
  <c r="BE97" i="17"/>
  <c r="BE96" i="17"/>
  <c r="AJ86" i="17"/>
  <c r="AN86" i="17" s="1"/>
  <c r="AO86" i="17"/>
  <c r="AP86" i="17" s="1"/>
  <c r="AM86" i="17"/>
  <c r="AK86" i="17"/>
  <c r="AC86" i="17"/>
  <c r="Z85" i="17"/>
  <c r="AJ85" i="17" s="1"/>
  <c r="AC85" i="17"/>
  <c r="Z84" i="17"/>
  <c r="AJ84" i="17"/>
  <c r="AM84" i="17"/>
  <c r="AC84" i="17"/>
  <c r="Z83" i="17"/>
  <c r="AJ83" i="17" s="1"/>
  <c r="AC83" i="17"/>
  <c r="Z82" i="17"/>
  <c r="AJ82" i="17"/>
  <c r="AN82" i="17" s="1"/>
  <c r="AO82" i="17" s="1"/>
  <c r="AP82" i="17" s="1"/>
  <c r="AM82" i="17"/>
  <c r="AK82" i="17"/>
  <c r="AC82" i="17"/>
  <c r="Z81" i="17"/>
  <c r="AJ81" i="17" s="1"/>
  <c r="AN81" i="17"/>
  <c r="AO81" i="17" s="1"/>
  <c r="AP81" i="17" s="1"/>
  <c r="AL81" i="17"/>
  <c r="AC81" i="17"/>
  <c r="Z80" i="17"/>
  <c r="AJ80" i="17"/>
  <c r="AM80" i="17"/>
  <c r="AC80" i="17"/>
  <c r="Z79" i="17"/>
  <c r="AJ79" i="17" s="1"/>
  <c r="AC79" i="17"/>
  <c r="Z78" i="17"/>
  <c r="AJ78" i="17"/>
  <c r="AN78" i="17" s="1"/>
  <c r="AO78" i="17"/>
  <c r="AP78" i="17" s="1"/>
  <c r="AM78" i="17"/>
  <c r="AK78" i="17"/>
  <c r="AC78" i="17"/>
  <c r="Z77" i="17"/>
  <c r="AJ77" i="17" s="1"/>
  <c r="AN77" i="17"/>
  <c r="AO77" i="17" s="1"/>
  <c r="AP77" i="17" s="1"/>
  <c r="AL77" i="17"/>
  <c r="AC77" i="17"/>
  <c r="Z76" i="17"/>
  <c r="Z75" i="17"/>
  <c r="AJ75" i="17" s="1"/>
  <c r="AC75" i="17"/>
  <c r="Z74" i="17"/>
  <c r="AJ74" i="17"/>
  <c r="AN74" i="17" s="1"/>
  <c r="AO74" i="17"/>
  <c r="AP74" i="17" s="1"/>
  <c r="AM74" i="17"/>
  <c r="AK74" i="17"/>
  <c r="AC74" i="17"/>
  <c r="Z73" i="17"/>
  <c r="Z72" i="17"/>
  <c r="K3" i="17"/>
  <c r="AC71" i="17"/>
  <c r="U70" i="17"/>
  <c r="X70" i="17" s="1"/>
  <c r="Z70" i="17"/>
  <c r="AJ70" i="17" s="1"/>
  <c r="AN70" i="17"/>
  <c r="AO70" i="17" s="1"/>
  <c r="AP70" i="17" s="1"/>
  <c r="AC70" i="17"/>
  <c r="AC69" i="17"/>
  <c r="U68" i="17"/>
  <c r="X68" i="17" s="1"/>
  <c r="Z68" i="17"/>
  <c r="AJ68" i="17" s="1"/>
  <c r="AM68" i="17" s="1"/>
  <c r="AN68" i="17"/>
  <c r="AO68" i="17" s="1"/>
  <c r="AP68" i="17" s="1"/>
  <c r="AL68" i="17"/>
  <c r="AK68" i="17"/>
  <c r="AC68" i="17"/>
  <c r="AC67" i="17"/>
  <c r="U66" i="17"/>
  <c r="X66" i="17" s="1"/>
  <c r="Z66" i="17"/>
  <c r="AJ66" i="17"/>
  <c r="AC66" i="17"/>
  <c r="U65" i="17"/>
  <c r="X65" i="17"/>
  <c r="Z65" i="17" s="1"/>
  <c r="AJ65" i="17"/>
  <c r="AL65" i="17"/>
  <c r="AC65" i="17"/>
  <c r="U64" i="17"/>
  <c r="X64" i="17"/>
  <c r="Z64" i="17" s="1"/>
  <c r="AJ64" i="17" s="1"/>
  <c r="AC64" i="17"/>
  <c r="AC63" i="17"/>
  <c r="U62" i="17"/>
  <c r="X62" i="17" s="1"/>
  <c r="Z62" i="17" s="1"/>
  <c r="AJ62" i="17" s="1"/>
  <c r="AC62" i="17"/>
  <c r="U61" i="17"/>
  <c r="X61" i="17" s="1"/>
  <c r="Z61" i="17" s="1"/>
  <c r="AJ61" i="17" s="1"/>
  <c r="AC61" i="17"/>
  <c r="U60" i="17"/>
  <c r="X60" i="17"/>
  <c r="Z60" i="17"/>
  <c r="AJ60" i="17" s="1"/>
  <c r="AM60" i="17" s="1"/>
  <c r="AN60" i="17"/>
  <c r="AO60" i="17" s="1"/>
  <c r="AP60" i="17" s="1"/>
  <c r="AL60" i="17"/>
  <c r="AK60" i="17"/>
  <c r="AC60" i="17"/>
  <c r="AC59" i="17"/>
  <c r="U58" i="17"/>
  <c r="X58" i="17" s="1"/>
  <c r="Z58" i="17"/>
  <c r="AJ58" i="17"/>
  <c r="AL58" i="17"/>
  <c r="AC58" i="17"/>
  <c r="U57" i="17"/>
  <c r="X57" i="17"/>
  <c r="Z57" i="17" s="1"/>
  <c r="AJ57" i="17"/>
  <c r="AL57" i="17"/>
  <c r="AC57" i="17"/>
  <c r="U56" i="17"/>
  <c r="X56" i="17"/>
  <c r="Z56" i="17" s="1"/>
  <c r="AJ56" i="17" s="1"/>
  <c r="AC56" i="17"/>
  <c r="AC55" i="17"/>
  <c r="U54" i="17"/>
  <c r="X54" i="17" s="1"/>
  <c r="Z54" i="17" s="1"/>
  <c r="AJ54" i="17" s="1"/>
  <c r="AC54" i="17"/>
  <c r="U53" i="17"/>
  <c r="X53" i="17" s="1"/>
  <c r="Z53" i="17" s="1"/>
  <c r="AJ53" i="17" s="1"/>
  <c r="AC53" i="17"/>
  <c r="U52" i="17"/>
  <c r="X52" i="17" s="1"/>
  <c r="Z52" i="17" s="1"/>
  <c r="AJ52" i="17" s="1"/>
  <c r="AN52" i="17"/>
  <c r="AO52" i="17" s="1"/>
  <c r="AP52" i="17" s="1"/>
  <c r="AK52" i="17"/>
  <c r="AC52" i="17"/>
  <c r="AC51" i="17"/>
  <c r="U50" i="17"/>
  <c r="X50" i="17" s="1"/>
  <c r="Z50" i="17"/>
  <c r="AJ50" i="17"/>
  <c r="AL50" i="17"/>
  <c r="AC50" i="17"/>
  <c r="U49" i="17"/>
  <c r="X49" i="17"/>
  <c r="Z49" i="17" s="1"/>
  <c r="AJ49" i="17"/>
  <c r="AC49" i="17"/>
  <c r="U48" i="17"/>
  <c r="X48" i="17"/>
  <c r="Z48" i="17" s="1"/>
  <c r="AJ48" i="17" s="1"/>
  <c r="AC48" i="17"/>
  <c r="AC47" i="17"/>
  <c r="U46" i="17"/>
  <c r="X46" i="17" s="1"/>
  <c r="Z46" i="17" s="1"/>
  <c r="AJ46" i="17" s="1"/>
  <c r="AC46" i="17"/>
  <c r="AC42" i="17"/>
  <c r="AC41" i="17"/>
  <c r="AC40" i="17"/>
  <c r="AC39" i="17"/>
  <c r="U39" i="17"/>
  <c r="AC38" i="17"/>
  <c r="U37" i="17"/>
  <c r="X37" i="17"/>
  <c r="Z37" i="17"/>
  <c r="AJ37" i="17" s="1"/>
  <c r="AL37" i="17"/>
  <c r="AC37" i="17"/>
  <c r="AC36" i="17"/>
  <c r="U35" i="17"/>
  <c r="X35" i="17" s="1"/>
  <c r="Z35" i="17"/>
  <c r="AJ35" i="17" s="1"/>
  <c r="AC35" i="17"/>
  <c r="U34" i="17"/>
  <c r="X34" i="17"/>
  <c r="Z34" i="17" s="1"/>
  <c r="AJ34" i="17" s="1"/>
  <c r="AC34" i="17"/>
  <c r="U33" i="17"/>
  <c r="X33" i="17" s="1"/>
  <c r="Z33" i="17" s="1"/>
  <c r="AJ33" i="17" s="1"/>
  <c r="AN33" i="17"/>
  <c r="AO33" i="17" s="1"/>
  <c r="AP33" i="17" s="1"/>
  <c r="AC33" i="17"/>
  <c r="U32" i="17"/>
  <c r="X32" i="17"/>
  <c r="Z32" i="17" s="1"/>
  <c r="AJ32" i="17" s="1"/>
  <c r="AC32" i="17"/>
  <c r="U31" i="17"/>
  <c r="X31" i="17"/>
  <c r="Z31" i="17"/>
  <c r="AJ31" i="17" s="1"/>
  <c r="AC31" i="17"/>
  <c r="U30" i="17"/>
  <c r="X30" i="17" s="1"/>
  <c r="Z30" i="17" s="1"/>
  <c r="AJ30" i="17"/>
  <c r="AM30" i="17"/>
  <c r="AC30" i="17"/>
  <c r="U29" i="17"/>
  <c r="X29" i="17" s="1"/>
  <c r="Z29" i="17" s="1"/>
  <c r="AJ29" i="17" s="1"/>
  <c r="AN29" i="17"/>
  <c r="AO29" i="17" s="1"/>
  <c r="AP29" i="17" s="1"/>
  <c r="AL29" i="17"/>
  <c r="AC29" i="17"/>
  <c r="U28" i="17"/>
  <c r="X28" i="17"/>
  <c r="Z28" i="17" s="1"/>
  <c r="AJ28" i="17" s="1"/>
  <c r="AK28" i="17"/>
  <c r="AC28" i="17"/>
  <c r="U27" i="17"/>
  <c r="X27" i="17"/>
  <c r="Z27" i="17"/>
  <c r="AJ27" i="17" s="1"/>
  <c r="AC27" i="17"/>
  <c r="U26" i="17"/>
  <c r="X26" i="17" s="1"/>
  <c r="Z26" i="17" s="1"/>
  <c r="AJ26" i="17"/>
  <c r="AC26" i="17"/>
  <c r="U25" i="17"/>
  <c r="X25" i="17" s="1"/>
  <c r="Z25" i="17" s="1"/>
  <c r="AJ25" i="17" s="1"/>
  <c r="AN25" i="17"/>
  <c r="AO25" i="17" s="1"/>
  <c r="AP25" i="17" s="1"/>
  <c r="AC25" i="17"/>
  <c r="U24" i="17"/>
  <c r="X24" i="17"/>
  <c r="Z24" i="17" s="1"/>
  <c r="AJ24" i="17" s="1"/>
  <c r="AC24" i="17"/>
  <c r="U23" i="17"/>
  <c r="X23" i="17"/>
  <c r="Z23" i="17"/>
  <c r="AJ23" i="17" s="1"/>
  <c r="AC23" i="17"/>
  <c r="U22" i="17"/>
  <c r="X22" i="17" s="1"/>
  <c r="Z22" i="17" s="1"/>
  <c r="AJ22" i="17"/>
  <c r="AM22" i="17"/>
  <c r="AC22" i="17"/>
  <c r="U21" i="17"/>
  <c r="X21" i="17" s="1"/>
  <c r="Z21" i="17" s="1"/>
  <c r="AJ21" i="17" s="1"/>
  <c r="AN21" i="17"/>
  <c r="AO21" i="17" s="1"/>
  <c r="AP21" i="17" s="1"/>
  <c r="AL21" i="17"/>
  <c r="AC21" i="17"/>
  <c r="U20" i="17"/>
  <c r="X20" i="17"/>
  <c r="Z20" i="17" s="1"/>
  <c r="AJ20" i="17" s="1"/>
  <c r="AK20" i="17"/>
  <c r="AC20" i="17"/>
  <c r="U19" i="17"/>
  <c r="X19" i="17"/>
  <c r="Z19" i="17"/>
  <c r="AJ19" i="17" s="1"/>
  <c r="AC19" i="17"/>
  <c r="U18" i="17"/>
  <c r="X18" i="17"/>
  <c r="Z18" i="17"/>
  <c r="AJ18" i="17"/>
  <c r="AM18" i="17"/>
  <c r="AC18" i="17"/>
  <c r="U17" i="17"/>
  <c r="X17" i="17" s="1"/>
  <c r="Z17" i="17" s="1"/>
  <c r="AJ17" i="17" s="1"/>
  <c r="AN17" i="17"/>
  <c r="AO17" i="17" s="1"/>
  <c r="AP17" i="17" s="1"/>
  <c r="AL17" i="17"/>
  <c r="AC17" i="17"/>
  <c r="U16" i="17"/>
  <c r="X16" i="17"/>
  <c r="Z16" i="17" s="1"/>
  <c r="AJ16" i="17" s="1"/>
  <c r="AK16" i="17"/>
  <c r="AC16" i="17"/>
  <c r="U15" i="17"/>
  <c r="X15" i="17"/>
  <c r="Z15" i="17"/>
  <c r="AJ15" i="17" s="1"/>
  <c r="AC15" i="17"/>
  <c r="U14" i="17"/>
  <c r="X14" i="17"/>
  <c r="Z14" i="17"/>
  <c r="AJ14" i="17"/>
  <c r="AM14" i="17"/>
  <c r="AC14" i="17"/>
  <c r="U13" i="17"/>
  <c r="X13" i="17" s="1"/>
  <c r="Z13" i="17" s="1"/>
  <c r="AJ13" i="17" s="1"/>
  <c r="AK13" i="17" s="1"/>
  <c r="AN13" i="17"/>
  <c r="AO13" i="17" s="1"/>
  <c r="AP13" i="17" s="1"/>
  <c r="AM13" i="17"/>
  <c r="AL13" i="17"/>
  <c r="AC13" i="17"/>
  <c r="U12" i="17"/>
  <c r="X12" i="17"/>
  <c r="Z12" i="17" s="1"/>
  <c r="AJ12" i="17" s="1"/>
  <c r="AM12" i="17" s="1"/>
  <c r="AN12" i="17"/>
  <c r="AO12" i="17" s="1"/>
  <c r="AP12" i="17" s="1"/>
  <c r="AK12" i="17"/>
  <c r="AC12" i="17"/>
  <c r="U11" i="17"/>
  <c r="X11" i="17"/>
  <c r="Z11" i="17"/>
  <c r="AJ11" i="17" s="1"/>
  <c r="AC11" i="17"/>
  <c r="U10" i="17"/>
  <c r="X10" i="17"/>
  <c r="Z10" i="17"/>
  <c r="AJ10" i="17"/>
  <c r="AC10" i="17"/>
  <c r="U9" i="17"/>
  <c r="X9" i="17" s="1"/>
  <c r="Z9" i="17" s="1"/>
  <c r="AJ9" i="17"/>
  <c r="AC9" i="17"/>
  <c r="U8" i="17"/>
  <c r="X8" i="17"/>
  <c r="Z8" i="17" s="1"/>
  <c r="AJ8" i="17" s="1"/>
  <c r="AM8" i="17" s="1"/>
  <c r="AN8" i="17"/>
  <c r="AO8" i="17"/>
  <c r="AP8" i="17" s="1"/>
  <c r="AK8" i="17"/>
  <c r="AC8" i="17"/>
  <c r="U7" i="17"/>
  <c r="X7" i="17"/>
  <c r="Z7" i="17"/>
  <c r="AJ7" i="17" s="1"/>
  <c r="AC7" i="17"/>
  <c r="U6" i="17"/>
  <c r="X6" i="17"/>
  <c r="Z6" i="17"/>
  <c r="AJ6" i="17"/>
  <c r="AM6" i="17"/>
  <c r="AC6" i="17"/>
  <c r="K4" i="17"/>
  <c r="C99" i="13"/>
  <c r="M125" i="16"/>
  <c r="N125" i="16"/>
  <c r="O125" i="16"/>
  <c r="P125" i="16"/>
  <c r="Q125" i="16"/>
  <c r="R125" i="16"/>
  <c r="S125" i="16"/>
  <c r="L99" i="13"/>
  <c r="M98" i="16"/>
  <c r="N98" i="16"/>
  <c r="O98" i="16"/>
  <c r="P98" i="16"/>
  <c r="Q98" i="16"/>
  <c r="R98" i="16"/>
  <c r="S98" i="16"/>
  <c r="U98" i="16"/>
  <c r="X98" i="16" s="1"/>
  <c r="Y98" i="16" s="1"/>
  <c r="M99" i="16"/>
  <c r="N99" i="16"/>
  <c r="O99" i="16"/>
  <c r="P99" i="16"/>
  <c r="Q99" i="16"/>
  <c r="R99" i="16"/>
  <c r="S99" i="16"/>
  <c r="M100" i="16"/>
  <c r="N100" i="16"/>
  <c r="O100" i="16"/>
  <c r="P100" i="16"/>
  <c r="Q100" i="16"/>
  <c r="R100" i="16"/>
  <c r="S100" i="16"/>
  <c r="U100" i="16"/>
  <c r="X100" i="16" s="1"/>
  <c r="Y100" i="16" s="1"/>
  <c r="AE100" i="16"/>
  <c r="M101" i="16"/>
  <c r="N101" i="16"/>
  <c r="O101" i="16"/>
  <c r="P101" i="16"/>
  <c r="Q101" i="16"/>
  <c r="R101" i="16"/>
  <c r="S101" i="16"/>
  <c r="U101" i="16"/>
  <c r="X101" i="16" s="1"/>
  <c r="Y101" i="16" s="1"/>
  <c r="M102" i="16"/>
  <c r="N102" i="16"/>
  <c r="O102" i="16"/>
  <c r="P102" i="16"/>
  <c r="Q102" i="16"/>
  <c r="R102" i="16"/>
  <c r="S102" i="16"/>
  <c r="M103" i="16"/>
  <c r="N103" i="16"/>
  <c r="O103" i="16"/>
  <c r="P103" i="16"/>
  <c r="Q103" i="16"/>
  <c r="R103" i="16"/>
  <c r="S103" i="16"/>
  <c r="U103" i="16"/>
  <c r="X103" i="16" s="1"/>
  <c r="Y103" i="16" s="1"/>
  <c r="AE103" i="16"/>
  <c r="M104" i="16"/>
  <c r="U104" i="16" s="1"/>
  <c r="X104" i="16" s="1"/>
  <c r="Y104" i="16" s="1"/>
  <c r="AE104" i="16" s="1"/>
  <c r="N104" i="16"/>
  <c r="O104" i="16"/>
  <c r="P104" i="16"/>
  <c r="Q104" i="16"/>
  <c r="R104" i="16"/>
  <c r="S104" i="16"/>
  <c r="M105" i="16"/>
  <c r="N105" i="16"/>
  <c r="O105" i="16"/>
  <c r="P105" i="16"/>
  <c r="Q105" i="16"/>
  <c r="R105" i="16"/>
  <c r="S105" i="16"/>
  <c r="M106" i="16"/>
  <c r="N106" i="16"/>
  <c r="O106" i="16"/>
  <c r="P106" i="16"/>
  <c r="Q106" i="16"/>
  <c r="R106" i="16"/>
  <c r="S106" i="16"/>
  <c r="M107" i="16"/>
  <c r="N107" i="16"/>
  <c r="O107" i="16"/>
  <c r="P107" i="16"/>
  <c r="Q107" i="16"/>
  <c r="R107" i="16"/>
  <c r="S107" i="16"/>
  <c r="U107" i="16"/>
  <c r="X107" i="16" s="1"/>
  <c r="Y107" i="16" s="1"/>
  <c r="AE107" i="16"/>
  <c r="M108" i="16"/>
  <c r="U108" i="16" s="1"/>
  <c r="X108" i="16" s="1"/>
  <c r="Y108" i="16" s="1"/>
  <c r="AE108" i="16" s="1"/>
  <c r="N108" i="16"/>
  <c r="O108" i="16"/>
  <c r="P108" i="16"/>
  <c r="Q108" i="16"/>
  <c r="R108" i="16"/>
  <c r="S108" i="16"/>
  <c r="M109" i="16"/>
  <c r="N109" i="16"/>
  <c r="O109" i="16"/>
  <c r="P109" i="16"/>
  <c r="Q109" i="16"/>
  <c r="R109" i="16"/>
  <c r="S109" i="16"/>
  <c r="M110" i="16"/>
  <c r="N110" i="16"/>
  <c r="O110" i="16"/>
  <c r="P110" i="16"/>
  <c r="Q110" i="16"/>
  <c r="R110" i="16"/>
  <c r="S110" i="16"/>
  <c r="M111" i="16"/>
  <c r="N111" i="16"/>
  <c r="O111" i="16"/>
  <c r="P111" i="16"/>
  <c r="Q111" i="16"/>
  <c r="R111" i="16"/>
  <c r="S111" i="16"/>
  <c r="U111" i="16"/>
  <c r="X111" i="16" s="1"/>
  <c r="Y111" i="16" s="1"/>
  <c r="AE111" i="16"/>
  <c r="M112" i="16"/>
  <c r="U112" i="16" s="1"/>
  <c r="X112" i="16" s="1"/>
  <c r="Y112" i="16" s="1"/>
  <c r="AE112" i="16" s="1"/>
  <c r="N112" i="16"/>
  <c r="O112" i="16"/>
  <c r="P112" i="16"/>
  <c r="Q112" i="16"/>
  <c r="R112" i="16"/>
  <c r="S112" i="16"/>
  <c r="M113" i="16"/>
  <c r="N113" i="16"/>
  <c r="O113" i="16"/>
  <c r="P113" i="16"/>
  <c r="Q113" i="16"/>
  <c r="R113" i="16"/>
  <c r="S113" i="16"/>
  <c r="U113" i="16"/>
  <c r="X113" i="16" s="1"/>
  <c r="Y113" i="16" s="1"/>
  <c r="AE113" i="16" s="1"/>
  <c r="M114" i="16"/>
  <c r="U114" i="16" s="1"/>
  <c r="X114" i="16" s="1"/>
  <c r="Y114" i="16" s="1"/>
  <c r="AE114" i="16" s="1"/>
  <c r="N114" i="16"/>
  <c r="O114" i="16"/>
  <c r="P114" i="16"/>
  <c r="Q114" i="16"/>
  <c r="R114" i="16"/>
  <c r="S114" i="16"/>
  <c r="M115" i="16"/>
  <c r="U115" i="16" s="1"/>
  <c r="X115" i="16" s="1"/>
  <c r="Y115" i="16" s="1"/>
  <c r="AE115" i="16" s="1"/>
  <c r="N115" i="16"/>
  <c r="O115" i="16"/>
  <c r="P115" i="16"/>
  <c r="Q115" i="16"/>
  <c r="R115" i="16"/>
  <c r="S115" i="16"/>
  <c r="M116" i="16"/>
  <c r="U116" i="16" s="1"/>
  <c r="X116" i="16" s="1"/>
  <c r="Y116" i="16" s="1"/>
  <c r="AE116" i="16" s="1"/>
  <c r="N116" i="16"/>
  <c r="O116" i="16"/>
  <c r="P116" i="16"/>
  <c r="Q116" i="16"/>
  <c r="R116" i="16"/>
  <c r="S116" i="16"/>
  <c r="M117" i="16"/>
  <c r="N117" i="16"/>
  <c r="O117" i="16"/>
  <c r="P117" i="16"/>
  <c r="Q117" i="16"/>
  <c r="R117" i="16"/>
  <c r="S117" i="16"/>
  <c r="U117" i="16"/>
  <c r="X117" i="16" s="1"/>
  <c r="Y117" i="16" s="1"/>
  <c r="AE117" i="16" s="1"/>
  <c r="M118" i="16"/>
  <c r="U118" i="16" s="1"/>
  <c r="X118" i="16" s="1"/>
  <c r="Y118" i="16" s="1"/>
  <c r="AE118" i="16" s="1"/>
  <c r="N118" i="16"/>
  <c r="O118" i="16"/>
  <c r="P118" i="16"/>
  <c r="Q118" i="16"/>
  <c r="R118" i="16"/>
  <c r="S118" i="16"/>
  <c r="M119" i="16"/>
  <c r="U119" i="16" s="1"/>
  <c r="X119" i="16" s="1"/>
  <c r="Y119" i="16" s="1"/>
  <c r="AE119" i="16" s="1"/>
  <c r="N119" i="16"/>
  <c r="O119" i="16"/>
  <c r="P119" i="16"/>
  <c r="Q119" i="16"/>
  <c r="R119" i="16"/>
  <c r="S119" i="16"/>
  <c r="M120" i="16"/>
  <c r="N120" i="16"/>
  <c r="O120" i="16"/>
  <c r="P120" i="16"/>
  <c r="Q120" i="16"/>
  <c r="R120" i="16"/>
  <c r="S120" i="16"/>
  <c r="U120" i="16"/>
  <c r="X120" i="16" s="1"/>
  <c r="Y120" i="16" s="1"/>
  <c r="AE120" i="16" s="1"/>
  <c r="M121" i="16"/>
  <c r="N121" i="16"/>
  <c r="O121" i="16"/>
  <c r="P121" i="16"/>
  <c r="Q121" i="16"/>
  <c r="R121" i="16"/>
  <c r="S121" i="16"/>
  <c r="M122" i="16"/>
  <c r="U122" i="16" s="1"/>
  <c r="X122" i="16" s="1"/>
  <c r="Y122" i="16" s="1"/>
  <c r="AE122" i="16" s="1"/>
  <c r="N122" i="16"/>
  <c r="O122" i="16"/>
  <c r="P122" i="16"/>
  <c r="Q122" i="16"/>
  <c r="R122" i="16"/>
  <c r="S122" i="16"/>
  <c r="M123" i="16"/>
  <c r="U123" i="16" s="1"/>
  <c r="X123" i="16" s="1"/>
  <c r="Y123" i="16" s="1"/>
  <c r="AE123" i="16" s="1"/>
  <c r="N123" i="16"/>
  <c r="O123" i="16"/>
  <c r="P123" i="16"/>
  <c r="Q123" i="16"/>
  <c r="R123" i="16"/>
  <c r="S123" i="16"/>
  <c r="M124" i="16"/>
  <c r="N124" i="16"/>
  <c r="O124" i="16"/>
  <c r="P124" i="16"/>
  <c r="Q124" i="16"/>
  <c r="R124" i="16"/>
  <c r="S124" i="16"/>
  <c r="U124" i="16"/>
  <c r="X124" i="16" s="1"/>
  <c r="Y124" i="16" s="1"/>
  <c r="AE124" i="16" s="1"/>
  <c r="K3" i="16"/>
  <c r="U10" i="16" s="1"/>
  <c r="X10" i="16" s="1"/>
  <c r="Z10" i="16" s="1"/>
  <c r="U7" i="16"/>
  <c r="X7" i="16" s="1"/>
  <c r="Z7" i="16" s="1"/>
  <c r="U8" i="16"/>
  <c r="X8" i="16"/>
  <c r="Z8" i="16" s="1"/>
  <c r="U11" i="16"/>
  <c r="X11" i="16" s="1"/>
  <c r="Z11" i="16" s="1"/>
  <c r="U12" i="16"/>
  <c r="X12" i="16"/>
  <c r="Z12" i="16" s="1"/>
  <c r="U15" i="16"/>
  <c r="X15" i="16" s="1"/>
  <c r="Z15" i="16" s="1"/>
  <c r="U16" i="16"/>
  <c r="X16" i="16"/>
  <c r="Z16" i="16" s="1"/>
  <c r="U19" i="16"/>
  <c r="X19" i="16" s="1"/>
  <c r="Z19" i="16" s="1"/>
  <c r="U20" i="16"/>
  <c r="X20" i="16"/>
  <c r="Z20" i="16" s="1"/>
  <c r="U23" i="16"/>
  <c r="X23" i="16" s="1"/>
  <c r="Z23" i="16" s="1"/>
  <c r="U24" i="16"/>
  <c r="X24" i="16"/>
  <c r="Z24" i="16" s="1"/>
  <c r="U27" i="16"/>
  <c r="X27" i="16" s="1"/>
  <c r="Z27" i="16" s="1"/>
  <c r="U28" i="16"/>
  <c r="X28" i="16"/>
  <c r="Z28" i="16" s="1"/>
  <c r="U31" i="16"/>
  <c r="X31" i="16" s="1"/>
  <c r="Z31" i="16" s="1"/>
  <c r="U32" i="16"/>
  <c r="X32" i="16"/>
  <c r="Z32" i="16" s="1"/>
  <c r="U35" i="16"/>
  <c r="X35" i="16" s="1"/>
  <c r="Z35" i="16" s="1"/>
  <c r="U36" i="16"/>
  <c r="X36" i="16"/>
  <c r="Z36" i="16" s="1"/>
  <c r="U47" i="16"/>
  <c r="X47" i="16" s="1"/>
  <c r="Z47" i="16" s="1"/>
  <c r="U48" i="16"/>
  <c r="X48" i="16"/>
  <c r="Z48" i="16" s="1"/>
  <c r="U51" i="16"/>
  <c r="X51" i="16" s="1"/>
  <c r="Z51" i="16" s="1"/>
  <c r="U52" i="16"/>
  <c r="X52" i="16"/>
  <c r="Z52" i="16" s="1"/>
  <c r="U55" i="16"/>
  <c r="X55" i="16" s="1"/>
  <c r="Z55" i="16" s="1"/>
  <c r="U56" i="16"/>
  <c r="X56" i="16"/>
  <c r="Z56" i="16" s="1"/>
  <c r="U59" i="16"/>
  <c r="X59" i="16" s="1"/>
  <c r="Z59" i="16" s="1"/>
  <c r="U60" i="16"/>
  <c r="X60" i="16"/>
  <c r="Z60" i="16" s="1"/>
  <c r="U63" i="16"/>
  <c r="X63" i="16" s="1"/>
  <c r="Z63" i="16" s="1"/>
  <c r="U64" i="16"/>
  <c r="X64" i="16"/>
  <c r="Z64" i="16" s="1"/>
  <c r="U67" i="16"/>
  <c r="X67" i="16" s="1"/>
  <c r="Z67" i="16" s="1"/>
  <c r="U68" i="16"/>
  <c r="X68" i="16"/>
  <c r="Z68" i="16" s="1"/>
  <c r="U71" i="16"/>
  <c r="X71" i="16" s="1"/>
  <c r="Z71" i="16" s="1"/>
  <c r="Z74" i="16"/>
  <c r="Z75" i="16"/>
  <c r="Z77" i="16"/>
  <c r="Z78" i="16"/>
  <c r="Z79" i="16"/>
  <c r="Z80" i="16"/>
  <c r="Z81" i="16"/>
  <c r="Z82" i="16"/>
  <c r="Z83" i="16"/>
  <c r="Z84" i="16"/>
  <c r="Z85" i="16"/>
  <c r="Z86" i="16"/>
  <c r="Z87" i="16" s="1"/>
  <c r="Z88" i="16" s="1"/>
  <c r="Z89" i="16" s="1"/>
  <c r="Z90" i="16" s="1"/>
  <c r="Z91" i="16" s="1"/>
  <c r="Z92" i="16" s="1"/>
  <c r="Z93" i="16" s="1"/>
  <c r="Z94" i="16" s="1"/>
  <c r="Z95" i="16" s="1"/>
  <c r="Z96" i="16" s="1"/>
  <c r="Z97" i="16" s="1"/>
  <c r="Z98" i="16" s="1"/>
  <c r="Z99" i="16" s="1"/>
  <c r="Z100" i="16" s="1"/>
  <c r="AA88" i="16"/>
  <c r="K99" i="14"/>
  <c r="H100" i="14"/>
  <c r="H99" i="14" s="1"/>
  <c r="J99" i="14" s="1"/>
  <c r="J102" i="14"/>
  <c r="K102" i="14" s="1"/>
  <c r="J100" i="14"/>
  <c r="K100" i="14" s="1"/>
  <c r="G101" i="14"/>
  <c r="G100" i="14"/>
  <c r="G99" i="14" s="1"/>
  <c r="G98" i="14" s="1"/>
  <c r="I98" i="14" s="1"/>
  <c r="G97" i="14"/>
  <c r="C100" i="14"/>
  <c r="D100" i="14"/>
  <c r="D99" i="14" s="1"/>
  <c r="F102" i="14"/>
  <c r="G103" i="14"/>
  <c r="J103" i="14" s="1"/>
  <c r="K103" i="14" s="1"/>
  <c r="G104" i="14"/>
  <c r="F116" i="14"/>
  <c r="H116" i="14"/>
  <c r="H117" i="14"/>
  <c r="H118" i="14" s="1"/>
  <c r="H119" i="14" s="1"/>
  <c r="H120" i="14" s="1"/>
  <c r="H121" i="14" s="1"/>
  <c r="H122" i="14" s="1"/>
  <c r="H123" i="14" s="1"/>
  <c r="H124" i="14" s="1"/>
  <c r="H125" i="14" s="1"/>
  <c r="H126" i="14" s="1"/>
  <c r="H127" i="14" s="1"/>
  <c r="H128" i="14" s="1"/>
  <c r="H129" i="14" s="1"/>
  <c r="H130" i="14" s="1"/>
  <c r="H131" i="14" s="1"/>
  <c r="H132" i="14" s="1"/>
  <c r="H133" i="14" s="1"/>
  <c r="H134" i="14" s="1"/>
  <c r="H135" i="14" s="1"/>
  <c r="F103" i="14"/>
  <c r="H103" i="14"/>
  <c r="F100" i="14"/>
  <c r="H98" i="14"/>
  <c r="I102" i="14"/>
  <c r="Q116" i="14"/>
  <c r="R116" i="14"/>
  <c r="R117" i="14"/>
  <c r="R118" i="14"/>
  <c r="R119" i="14" s="1"/>
  <c r="R120" i="14" s="1"/>
  <c r="R121" i="14" s="1"/>
  <c r="R122" i="14"/>
  <c r="R123" i="14" s="1"/>
  <c r="R124" i="14" s="1"/>
  <c r="R125" i="14" s="1"/>
  <c r="R126" i="14"/>
  <c r="R127" i="14" s="1"/>
  <c r="R128" i="14" s="1"/>
  <c r="R129" i="14" s="1"/>
  <c r="R130" i="14"/>
  <c r="R131" i="14" s="1"/>
  <c r="R132" i="14" s="1"/>
  <c r="R133" i="14" s="1"/>
  <c r="R134" i="14" s="1"/>
  <c r="R135" i="14" s="1"/>
  <c r="Q100" i="14"/>
  <c r="R100" i="14"/>
  <c r="R99" i="14"/>
  <c r="R98" i="14" s="1"/>
  <c r="R97" i="14" s="1"/>
  <c r="R96" i="14" s="1"/>
  <c r="R95" i="14" s="1"/>
  <c r="Q101" i="14"/>
  <c r="R101" i="14"/>
  <c r="Q102" i="14"/>
  <c r="R102" i="14"/>
  <c r="Q103" i="14"/>
  <c r="R103" i="14"/>
  <c r="Q104" i="14"/>
  <c r="R104" i="14"/>
  <c r="Q105" i="14"/>
  <c r="R105" i="14"/>
  <c r="Q106" i="14"/>
  <c r="R106" i="14"/>
  <c r="Q107" i="14"/>
  <c r="R107" i="14"/>
  <c r="Q108" i="14"/>
  <c r="R108" i="14"/>
  <c r="Q109" i="14"/>
  <c r="R109" i="14"/>
  <c r="Q110" i="14"/>
  <c r="R110" i="14"/>
  <c r="Q111" i="14"/>
  <c r="R111" i="14"/>
  <c r="Q112" i="14"/>
  <c r="R112" i="14"/>
  <c r="Q113" i="14"/>
  <c r="R113" i="14"/>
  <c r="Q114" i="14"/>
  <c r="R114" i="14"/>
  <c r="Q115" i="14"/>
  <c r="R115" i="14"/>
  <c r="C116" i="14"/>
  <c r="D116" i="14"/>
  <c r="D117" i="14" s="1"/>
  <c r="D118" i="14" s="1"/>
  <c r="D119" i="14" s="1"/>
  <c r="D120" i="14"/>
  <c r="D121" i="14" s="1"/>
  <c r="D122" i="14" s="1"/>
  <c r="D123" i="14" s="1"/>
  <c r="D124" i="14"/>
  <c r="D125" i="14" s="1"/>
  <c r="D126" i="14" s="1"/>
  <c r="D127" i="14" s="1"/>
  <c r="D128" i="14"/>
  <c r="D129" i="14" s="1"/>
  <c r="D130" i="14" s="1"/>
  <c r="D131" i="14" s="1"/>
  <c r="D132" i="14" s="1"/>
  <c r="D133" i="14" s="1"/>
  <c r="D134" i="14" s="1"/>
  <c r="D135" i="14" s="1"/>
  <c r="D98" i="14"/>
  <c r="D97" i="14" s="1"/>
  <c r="D96" i="14" s="1"/>
  <c r="D95" i="14" s="1"/>
  <c r="C101" i="14"/>
  <c r="D101" i="14"/>
  <c r="C102" i="14"/>
  <c r="D102" i="14"/>
  <c r="C103" i="14"/>
  <c r="D103" i="14"/>
  <c r="C104" i="14"/>
  <c r="D104" i="14"/>
  <c r="C105" i="14"/>
  <c r="D105" i="14"/>
  <c r="C106" i="14"/>
  <c r="D106" i="14"/>
  <c r="C107" i="14"/>
  <c r="D107" i="14"/>
  <c r="C108" i="14"/>
  <c r="D108" i="14"/>
  <c r="C109" i="14"/>
  <c r="D109" i="14"/>
  <c r="C110" i="14"/>
  <c r="D110" i="14"/>
  <c r="C111" i="14"/>
  <c r="D111" i="14"/>
  <c r="C112" i="14"/>
  <c r="D112" i="14"/>
  <c r="C113" i="14"/>
  <c r="D113" i="14"/>
  <c r="C114" i="14"/>
  <c r="D114" i="14"/>
  <c r="C115" i="14"/>
  <c r="D115" i="14"/>
  <c r="F101" i="14"/>
  <c r="J101" i="14" s="1"/>
  <c r="K101" i="14" s="1"/>
  <c r="H101" i="14"/>
  <c r="H102" i="14"/>
  <c r="F104" i="14"/>
  <c r="H104" i="14"/>
  <c r="F105" i="14"/>
  <c r="H105" i="14" s="1"/>
  <c r="F106" i="14"/>
  <c r="H106" i="14"/>
  <c r="F107" i="14"/>
  <c r="H107" i="14" s="1"/>
  <c r="F108" i="14"/>
  <c r="H108" i="14"/>
  <c r="F109" i="14"/>
  <c r="H109" i="14" s="1"/>
  <c r="F110" i="14"/>
  <c r="H110" i="14"/>
  <c r="F111" i="14"/>
  <c r="H111" i="14" s="1"/>
  <c r="F112" i="14"/>
  <c r="H112" i="14"/>
  <c r="F113" i="14"/>
  <c r="H113" i="14" s="1"/>
  <c r="F114" i="14"/>
  <c r="H114" i="14"/>
  <c r="F115" i="14"/>
  <c r="H115" i="14" s="1"/>
  <c r="I100" i="14"/>
  <c r="N96" i="14"/>
  <c r="O96" i="14"/>
  <c r="N97" i="14"/>
  <c r="O97" i="14"/>
  <c r="N98" i="14"/>
  <c r="O98" i="14"/>
  <c r="N99" i="14"/>
  <c r="O99" i="14"/>
  <c r="N100" i="14"/>
  <c r="O100" i="14"/>
  <c r="N101" i="14"/>
  <c r="O101" i="14"/>
  <c r="N102" i="14"/>
  <c r="O102" i="14"/>
  <c r="N103" i="14"/>
  <c r="O103" i="14"/>
  <c r="N104" i="14"/>
  <c r="O104" i="14"/>
  <c r="N105" i="14"/>
  <c r="O105" i="14"/>
  <c r="N106" i="14"/>
  <c r="O106" i="14"/>
  <c r="N107" i="14"/>
  <c r="O107" i="14"/>
  <c r="N108" i="14"/>
  <c r="O108" i="14"/>
  <c r="N109" i="14"/>
  <c r="O109" i="14"/>
  <c r="N110" i="14"/>
  <c r="O110" i="14"/>
  <c r="N111" i="14"/>
  <c r="O111" i="14"/>
  <c r="N112" i="14"/>
  <c r="O112" i="14"/>
  <c r="N113" i="14"/>
  <c r="O113" i="14"/>
  <c r="N114" i="14"/>
  <c r="O114" i="14"/>
  <c r="N115" i="14"/>
  <c r="O115" i="14"/>
  <c r="N116" i="14"/>
  <c r="O116" i="14"/>
  <c r="N117" i="14"/>
  <c r="O117" i="14"/>
  <c r="N118" i="14"/>
  <c r="O118" i="14"/>
  <c r="N119" i="14"/>
  <c r="O119" i="14"/>
  <c r="N120" i="14"/>
  <c r="N121" i="14" s="1"/>
  <c r="O120" i="14"/>
  <c r="N95" i="14"/>
  <c r="O95" i="14"/>
  <c r="M127" i="16"/>
  <c r="N127" i="16"/>
  <c r="O127" i="16"/>
  <c r="P127" i="16"/>
  <c r="Q127" i="16"/>
  <c r="R127" i="16"/>
  <c r="S127" i="16"/>
  <c r="U127" i="16"/>
  <c r="X127" i="16" s="1"/>
  <c r="Y127" i="16" s="1"/>
  <c r="M126" i="16"/>
  <c r="N126" i="16"/>
  <c r="O126" i="16"/>
  <c r="P126" i="16"/>
  <c r="Q126" i="16"/>
  <c r="R126" i="16"/>
  <c r="S126" i="16"/>
  <c r="AI140" i="16"/>
  <c r="AT121" i="16"/>
  <c r="AT120" i="16"/>
  <c r="AT119" i="16"/>
  <c r="AN119" i="16"/>
  <c r="AG119" i="16"/>
  <c r="L119" i="16"/>
  <c r="AT118" i="16"/>
  <c r="AT117" i="16"/>
  <c r="AQ117" i="16"/>
  <c r="AO117" i="16"/>
  <c r="AJ117" i="16"/>
  <c r="L117" i="16"/>
  <c r="AT116" i="16"/>
  <c r="AQ116" i="16"/>
  <c r="AO116" i="16"/>
  <c r="AT115" i="16"/>
  <c r="AQ115" i="16"/>
  <c r="AO115" i="16"/>
  <c r="L115" i="16"/>
  <c r="AT114" i="16"/>
  <c r="AQ114" i="16"/>
  <c r="AO114" i="16"/>
  <c r="AT113" i="16"/>
  <c r="AQ113" i="16"/>
  <c r="AO113" i="16"/>
  <c r="AT112" i="16"/>
  <c r="AQ112" i="16"/>
  <c r="AO112" i="16"/>
  <c r="AT111" i="16"/>
  <c r="AQ111" i="16"/>
  <c r="AO111" i="16"/>
  <c r="AT110" i="16"/>
  <c r="AQ110" i="16"/>
  <c r="AO110" i="16"/>
  <c r="AT109" i="16"/>
  <c r="AQ109" i="16"/>
  <c r="AO109" i="16"/>
  <c r="AT108" i="16"/>
  <c r="AQ108" i="16"/>
  <c r="AO108" i="16"/>
  <c r="AT107" i="16"/>
  <c r="AQ107" i="16"/>
  <c r="AO107" i="16"/>
  <c r="AT106" i="16"/>
  <c r="AQ106" i="16"/>
  <c r="AO106" i="16"/>
  <c r="AT105" i="16"/>
  <c r="AQ105" i="16"/>
  <c r="AO105" i="16"/>
  <c r="AT104" i="16"/>
  <c r="AQ104" i="16"/>
  <c r="AO104" i="16"/>
  <c r="AT103" i="16"/>
  <c r="AQ103" i="16"/>
  <c r="AO103" i="16"/>
  <c r="AT102" i="16"/>
  <c r="AQ102" i="16"/>
  <c r="AO102" i="16"/>
  <c r="AT101" i="16"/>
  <c r="AQ101" i="16"/>
  <c r="AO101" i="16"/>
  <c r="AT100" i="16"/>
  <c r="AT99" i="16"/>
  <c r="AT98" i="16"/>
  <c r="AT97" i="16"/>
  <c r="AT96" i="16"/>
  <c r="AC86" i="16"/>
  <c r="AE86" i="16" s="1"/>
  <c r="AC85" i="16"/>
  <c r="AE85" i="16" s="1"/>
  <c r="AC84" i="16"/>
  <c r="AC83" i="16"/>
  <c r="AE83" i="16" s="1"/>
  <c r="AC82" i="16"/>
  <c r="AE82" i="16" s="1"/>
  <c r="AC81" i="16"/>
  <c r="AE81" i="16" s="1"/>
  <c r="AC80" i="16"/>
  <c r="AC79" i="16"/>
  <c r="AE79" i="16" s="1"/>
  <c r="AC78" i="16"/>
  <c r="AE78" i="16" s="1"/>
  <c r="AC77" i="16"/>
  <c r="AE77" i="16" s="1"/>
  <c r="Z76" i="16"/>
  <c r="AE76" i="16" s="1"/>
  <c r="AC75" i="16"/>
  <c r="AC74" i="16"/>
  <c r="AE74" i="16" s="1"/>
  <c r="Z73" i="16"/>
  <c r="AE73" i="16" s="1"/>
  <c r="Z72" i="16"/>
  <c r="AE72" i="16" s="1"/>
  <c r="AC71" i="16"/>
  <c r="AC70" i="16"/>
  <c r="AC69" i="16"/>
  <c r="AC68" i="16"/>
  <c r="AC67" i="16"/>
  <c r="AC66" i="16"/>
  <c r="AC65" i="16"/>
  <c r="AC64" i="16"/>
  <c r="AC63" i="16"/>
  <c r="AC62" i="16"/>
  <c r="AC61" i="16"/>
  <c r="AC60" i="16"/>
  <c r="AC59" i="16"/>
  <c r="AC58" i="16"/>
  <c r="AC57" i="16"/>
  <c r="AC56" i="16"/>
  <c r="AC55" i="16"/>
  <c r="AC54" i="16"/>
  <c r="AC53" i="16"/>
  <c r="AC52" i="16"/>
  <c r="AC51" i="16"/>
  <c r="AC50" i="16"/>
  <c r="AC49" i="16"/>
  <c r="AC48" i="16"/>
  <c r="AC47" i="16"/>
  <c r="AC46" i="16"/>
  <c r="AC42" i="16"/>
  <c r="AE42" i="16" s="1"/>
  <c r="AC41" i="16"/>
  <c r="AE41" i="16" s="1"/>
  <c r="AC40" i="16"/>
  <c r="AE40" i="16" s="1"/>
  <c r="AC39" i="16"/>
  <c r="AE39" i="16" s="1"/>
  <c r="U39" i="16"/>
  <c r="AC38" i="16"/>
  <c r="AE38" i="16" s="1"/>
  <c r="U38" i="16"/>
  <c r="AC37" i="16"/>
  <c r="AC36" i="16"/>
  <c r="AE36" i="16" s="1"/>
  <c r="AC34" i="16"/>
  <c r="AC33" i="16"/>
  <c r="AC32" i="16"/>
  <c r="AE32" i="16" s="1"/>
  <c r="AC31" i="16"/>
  <c r="AC30" i="16"/>
  <c r="AC29" i="16"/>
  <c r="AC28" i="16"/>
  <c r="AE28" i="16" s="1"/>
  <c r="AC27" i="16"/>
  <c r="AC26" i="16"/>
  <c r="AC25" i="16"/>
  <c r="AC24" i="16"/>
  <c r="AE24" i="16" s="1"/>
  <c r="AC23" i="16"/>
  <c r="AC22" i="16"/>
  <c r="AC21" i="16"/>
  <c r="AC20" i="16"/>
  <c r="AE20" i="16" s="1"/>
  <c r="AC19" i="16"/>
  <c r="AC18" i="16"/>
  <c r="AC17" i="16"/>
  <c r="AC16" i="16"/>
  <c r="AE16" i="16" s="1"/>
  <c r="AC15" i="16"/>
  <c r="AC14" i="16"/>
  <c r="AC13" i="16"/>
  <c r="AC12" i="16"/>
  <c r="AE12" i="16" s="1"/>
  <c r="AC11" i="16"/>
  <c r="AC10" i="16"/>
  <c r="AC9" i="16"/>
  <c r="AC8" i="16"/>
  <c r="AE8" i="16" s="1"/>
  <c r="AC7" i="16"/>
  <c r="AC6" i="16"/>
  <c r="K4" i="16"/>
  <c r="I99" i="14"/>
  <c r="I101" i="14"/>
  <c r="I103" i="14"/>
  <c r="U109" i="13"/>
  <c r="U110" i="13" s="1"/>
  <c r="R109" i="13"/>
  <c r="R110" i="13" s="1"/>
  <c r="U122" i="13"/>
  <c r="U121" i="13"/>
  <c r="R121" i="13"/>
  <c r="R122" i="13" s="1"/>
  <c r="C106" i="13"/>
  <c r="O121" i="13"/>
  <c r="O122" i="13" s="1"/>
  <c r="L121" i="13"/>
  <c r="L122" i="13" s="1"/>
  <c r="I121" i="13"/>
  <c r="I122" i="13" s="1"/>
  <c r="F121" i="13"/>
  <c r="F122" i="13" s="1"/>
  <c r="C121" i="13"/>
  <c r="C122" i="13" s="1"/>
  <c r="F100" i="13"/>
  <c r="F101" i="13" s="1"/>
  <c r="F102" i="13" s="1"/>
  <c r="F99" i="13"/>
  <c r="I100" i="13"/>
  <c r="I101" i="13" s="1"/>
  <c r="I102" i="13" s="1"/>
  <c r="I99" i="13"/>
  <c r="L100" i="13"/>
  <c r="L101" i="13"/>
  <c r="L102" i="13" s="1"/>
  <c r="O99" i="13"/>
  <c r="O100" i="13"/>
  <c r="O101" i="13"/>
  <c r="O102" i="13" s="1"/>
  <c r="U100" i="13"/>
  <c r="R99" i="13"/>
  <c r="R100" i="13" s="1"/>
  <c r="R101" i="13" s="1"/>
  <c r="R102" i="13" s="1"/>
  <c r="U101" i="13"/>
  <c r="U102" i="13"/>
  <c r="U99" i="13"/>
  <c r="U105" i="13"/>
  <c r="U104" i="13"/>
  <c r="U103" i="13"/>
  <c r="U106" i="13"/>
  <c r="R105" i="13"/>
  <c r="R104" i="13"/>
  <c r="R103" i="13"/>
  <c r="R106" i="13"/>
  <c r="O108" i="13"/>
  <c r="O109" i="13" s="1"/>
  <c r="O110" i="13" s="1"/>
  <c r="O103" i="13"/>
  <c r="O106" i="13"/>
  <c r="O105" i="13" s="1"/>
  <c r="O104" i="13" s="1"/>
  <c r="F105" i="13"/>
  <c r="F104" i="13" s="1"/>
  <c r="F103" i="13" s="1"/>
  <c r="F106" i="13"/>
  <c r="I106" i="13"/>
  <c r="I105" i="13" s="1"/>
  <c r="I104" i="13" s="1"/>
  <c r="I103" i="13" s="1"/>
  <c r="L106" i="13"/>
  <c r="L105" i="13" s="1"/>
  <c r="L104" i="13" s="1"/>
  <c r="L103" i="13" s="1"/>
  <c r="C100" i="13"/>
  <c r="C101" i="13"/>
  <c r="C102" i="13"/>
  <c r="C105" i="13"/>
  <c r="C104" i="13" s="1"/>
  <c r="C103" i="13" s="1"/>
  <c r="AO119" i="16"/>
  <c r="AZ119" i="17"/>
  <c r="G96" i="14" l="1"/>
  <c r="I97" i="14"/>
  <c r="AM19" i="17"/>
  <c r="AN19" i="17"/>
  <c r="AO19" i="17" s="1"/>
  <c r="AP19" i="17" s="1"/>
  <c r="AL19" i="17"/>
  <c r="AK19" i="17"/>
  <c r="O121" i="14"/>
  <c r="N122" i="14"/>
  <c r="AA89" i="16"/>
  <c r="AC88" i="16"/>
  <c r="AE88" i="16" s="1"/>
  <c r="AE98" i="16"/>
  <c r="Y97" i="16"/>
  <c r="AM27" i="17"/>
  <c r="AN27" i="17"/>
  <c r="AO27" i="17" s="1"/>
  <c r="AP27" i="17" s="1"/>
  <c r="AL27" i="17"/>
  <c r="AK27" i="17"/>
  <c r="AM32" i="17"/>
  <c r="AN32" i="17"/>
  <c r="AO32" i="17" s="1"/>
  <c r="AP32" i="17" s="1"/>
  <c r="AL32" i="17"/>
  <c r="AK32" i="17"/>
  <c r="AN49" i="17"/>
  <c r="AO49" i="17" s="1"/>
  <c r="AP49" i="17" s="1"/>
  <c r="AK49" i="17"/>
  <c r="AM49" i="17"/>
  <c r="AL49" i="17"/>
  <c r="AE49" i="16"/>
  <c r="J98" i="14"/>
  <c r="K98" i="14" s="1"/>
  <c r="H97" i="14"/>
  <c r="U121" i="16"/>
  <c r="X121" i="16" s="1"/>
  <c r="Y121" i="16" s="1"/>
  <c r="AE121" i="16" s="1"/>
  <c r="AM24" i="17"/>
  <c r="AN24" i="17"/>
  <c r="AO24" i="17" s="1"/>
  <c r="AP24" i="17" s="1"/>
  <c r="AL24" i="17"/>
  <c r="AK24" i="17"/>
  <c r="AE17" i="16"/>
  <c r="AE25" i="16"/>
  <c r="U126" i="16"/>
  <c r="X126" i="16" s="1"/>
  <c r="Y126" i="16" s="1"/>
  <c r="AM15" i="17"/>
  <c r="AN15" i="17"/>
  <c r="AO15" i="17" s="1"/>
  <c r="AP15" i="17" s="1"/>
  <c r="AL15" i="17"/>
  <c r="AK15" i="17"/>
  <c r="AN26" i="17"/>
  <c r="AO26" i="17" s="1"/>
  <c r="AP26" i="17" s="1"/>
  <c r="AL26" i="17"/>
  <c r="AK26" i="17"/>
  <c r="AM26" i="17"/>
  <c r="AK35" i="17"/>
  <c r="AL35" i="17"/>
  <c r="AN35" i="17"/>
  <c r="AO35" i="17" s="1"/>
  <c r="AP35" i="17" s="1"/>
  <c r="AM35" i="17"/>
  <c r="AM48" i="17"/>
  <c r="AL48" i="17"/>
  <c r="AN48" i="17"/>
  <c r="AO48" i="17" s="1"/>
  <c r="AP48" i="17" s="1"/>
  <c r="AK48" i="17"/>
  <c r="AK54" i="17"/>
  <c r="AM54" i="17"/>
  <c r="AL54" i="17"/>
  <c r="AN54" i="17"/>
  <c r="AO54" i="17" s="1"/>
  <c r="AP54" i="17" s="1"/>
  <c r="AK66" i="17"/>
  <c r="AN66" i="17"/>
  <c r="AO66" i="17" s="1"/>
  <c r="AP66" i="17" s="1"/>
  <c r="AM66" i="17"/>
  <c r="AL66" i="17"/>
  <c r="AM83" i="17"/>
  <c r="AN83" i="17"/>
  <c r="AO83" i="17" s="1"/>
  <c r="AP83" i="17" s="1"/>
  <c r="AL83" i="17"/>
  <c r="AK83" i="17"/>
  <c r="AK9" i="17"/>
  <c r="AN9" i="17"/>
  <c r="AO9" i="17" s="1"/>
  <c r="AP9" i="17" s="1"/>
  <c r="AM9" i="17"/>
  <c r="AL9" i="17"/>
  <c r="G105" i="14"/>
  <c r="I104" i="14"/>
  <c r="J104" i="14"/>
  <c r="K104" i="14" s="1"/>
  <c r="U99" i="16"/>
  <c r="X99" i="16" s="1"/>
  <c r="Y99" i="16" s="1"/>
  <c r="AE99" i="16" s="1"/>
  <c r="AL34" i="17"/>
  <c r="AN34" i="17"/>
  <c r="AO34" i="17" s="1"/>
  <c r="AP34" i="17" s="1"/>
  <c r="AK34" i="17"/>
  <c r="AM34" i="17"/>
  <c r="AN10" i="17"/>
  <c r="AO10" i="17" s="1"/>
  <c r="AP10" i="17" s="1"/>
  <c r="AL10" i="17"/>
  <c r="AK10" i="17"/>
  <c r="AM11" i="17"/>
  <c r="AN11" i="17"/>
  <c r="AO11" i="17" s="1"/>
  <c r="AP11" i="17" s="1"/>
  <c r="AL11" i="17"/>
  <c r="AK25" i="17"/>
  <c r="AM25" i="17"/>
  <c r="AK33" i="17"/>
  <c r="AM33" i="17"/>
  <c r="AK50" i="17"/>
  <c r="AN50" i="17"/>
  <c r="AO50" i="17" s="1"/>
  <c r="AP50" i="17" s="1"/>
  <c r="AM50" i="17"/>
  <c r="AM53" i="17"/>
  <c r="AL53" i="17"/>
  <c r="AN53" i="17"/>
  <c r="AO53" i="17" s="1"/>
  <c r="AP53" i="17" s="1"/>
  <c r="AK53" i="17"/>
  <c r="AK62" i="17"/>
  <c r="AM62" i="17"/>
  <c r="AL62" i="17"/>
  <c r="AN62" i="17"/>
  <c r="AO62" i="17" s="1"/>
  <c r="AP62" i="17" s="1"/>
  <c r="AA88" i="17"/>
  <c r="AC87" i="17"/>
  <c r="AJ87" i="17" s="1"/>
  <c r="AE70" i="16"/>
  <c r="AE51" i="16"/>
  <c r="AE55" i="16"/>
  <c r="AE59" i="16"/>
  <c r="AE63" i="16"/>
  <c r="AE67" i="16"/>
  <c r="AE71" i="16"/>
  <c r="AE75" i="16"/>
  <c r="U6" i="16"/>
  <c r="X6" i="16" s="1"/>
  <c r="Z6" i="16" s="1"/>
  <c r="AE6" i="16" s="1"/>
  <c r="U69" i="16"/>
  <c r="X69" i="16" s="1"/>
  <c r="Z69" i="16" s="1"/>
  <c r="AE69" i="16" s="1"/>
  <c r="U65" i="16"/>
  <c r="X65" i="16" s="1"/>
  <c r="Z65" i="16" s="1"/>
  <c r="AE65" i="16" s="1"/>
  <c r="U61" i="16"/>
  <c r="X61" i="16" s="1"/>
  <c r="Z61" i="16" s="1"/>
  <c r="AE61" i="16" s="1"/>
  <c r="U57" i="16"/>
  <c r="X57" i="16" s="1"/>
  <c r="Z57" i="16" s="1"/>
  <c r="AE57" i="16" s="1"/>
  <c r="U53" i="16"/>
  <c r="X53" i="16" s="1"/>
  <c r="Z53" i="16" s="1"/>
  <c r="AE53" i="16" s="1"/>
  <c r="U49" i="16"/>
  <c r="X49" i="16" s="1"/>
  <c r="Z49" i="16" s="1"/>
  <c r="U37" i="16"/>
  <c r="X37" i="16" s="1"/>
  <c r="Z37" i="16" s="1"/>
  <c r="AE37" i="16" s="1"/>
  <c r="U33" i="16"/>
  <c r="X33" i="16" s="1"/>
  <c r="Z33" i="16" s="1"/>
  <c r="AE33" i="16" s="1"/>
  <c r="U29" i="16"/>
  <c r="X29" i="16" s="1"/>
  <c r="Z29" i="16" s="1"/>
  <c r="AE29" i="16" s="1"/>
  <c r="U25" i="16"/>
  <c r="X25" i="16" s="1"/>
  <c r="Z25" i="16" s="1"/>
  <c r="U21" i="16"/>
  <c r="X21" i="16" s="1"/>
  <c r="Z21" i="16" s="1"/>
  <c r="AE21" i="16" s="1"/>
  <c r="U17" i="16"/>
  <c r="X17" i="16" s="1"/>
  <c r="Z17" i="16" s="1"/>
  <c r="U13" i="16"/>
  <c r="X13" i="16" s="1"/>
  <c r="Z13" i="16" s="1"/>
  <c r="AE13" i="16" s="1"/>
  <c r="U9" i="16"/>
  <c r="X9" i="16" s="1"/>
  <c r="Z9" i="16" s="1"/>
  <c r="AE9" i="16" s="1"/>
  <c r="U110" i="16"/>
  <c r="X110" i="16" s="1"/>
  <c r="Y110" i="16" s="1"/>
  <c r="AE110" i="16" s="1"/>
  <c r="U106" i="16"/>
  <c r="X106" i="16" s="1"/>
  <c r="Y106" i="16" s="1"/>
  <c r="AE106" i="16" s="1"/>
  <c r="U102" i="16"/>
  <c r="X102" i="16" s="1"/>
  <c r="Y102" i="16" s="1"/>
  <c r="AE102" i="16" s="1"/>
  <c r="AN6" i="17"/>
  <c r="AO6" i="17" s="1"/>
  <c r="AP6" i="17" s="1"/>
  <c r="AL6" i="17"/>
  <c r="AK6" i="17"/>
  <c r="AM7" i="17"/>
  <c r="AN7" i="17"/>
  <c r="AO7" i="17" s="1"/>
  <c r="AP7" i="17" s="1"/>
  <c r="AL7" i="17"/>
  <c r="AK11" i="17"/>
  <c r="AL12" i="17"/>
  <c r="AN14" i="17"/>
  <c r="AO14" i="17" s="1"/>
  <c r="AP14" i="17" s="1"/>
  <c r="AL14" i="17"/>
  <c r="AK14" i="17"/>
  <c r="AM16" i="17"/>
  <c r="AN16" i="17"/>
  <c r="AO16" i="17" s="1"/>
  <c r="AP16" i="17" s="1"/>
  <c r="AL16" i="17"/>
  <c r="AN18" i="17"/>
  <c r="AO18" i="17" s="1"/>
  <c r="AP18" i="17" s="1"/>
  <c r="AL18" i="17"/>
  <c r="AK18" i="17"/>
  <c r="AM20" i="17"/>
  <c r="AN20" i="17"/>
  <c r="AO20" i="17" s="1"/>
  <c r="AP20" i="17" s="1"/>
  <c r="AL20" i="17"/>
  <c r="AN22" i="17"/>
  <c r="AO22" i="17" s="1"/>
  <c r="AP22" i="17" s="1"/>
  <c r="AL22" i="17"/>
  <c r="AK22" i="17"/>
  <c r="AM23" i="17"/>
  <c r="AN23" i="17"/>
  <c r="AO23" i="17" s="1"/>
  <c r="AP23" i="17" s="1"/>
  <c r="AL23" i="17"/>
  <c r="AK23" i="17"/>
  <c r="AM28" i="17"/>
  <c r="AN28" i="17"/>
  <c r="AO28" i="17" s="1"/>
  <c r="AP28" i="17" s="1"/>
  <c r="AL28" i="17"/>
  <c r="AN30" i="17"/>
  <c r="AO30" i="17" s="1"/>
  <c r="AP30" i="17" s="1"/>
  <c r="AL30" i="17"/>
  <c r="AK30" i="17"/>
  <c r="AM31" i="17"/>
  <c r="AN31" i="17"/>
  <c r="AO31" i="17" s="1"/>
  <c r="AP31" i="17" s="1"/>
  <c r="AL31" i="17"/>
  <c r="AK31" i="17"/>
  <c r="AK46" i="17"/>
  <c r="AM46" i="17"/>
  <c r="AL46" i="17"/>
  <c r="AN46" i="17"/>
  <c r="AO46" i="17" s="1"/>
  <c r="AP46" i="17" s="1"/>
  <c r="AM52" i="17"/>
  <c r="AL52" i="17"/>
  <c r="AM56" i="17"/>
  <c r="AL56" i="17"/>
  <c r="AN56" i="17"/>
  <c r="AO56" i="17" s="1"/>
  <c r="AP56" i="17" s="1"/>
  <c r="AK56" i="17"/>
  <c r="AN57" i="17"/>
  <c r="AO57" i="17" s="1"/>
  <c r="AP57" i="17" s="1"/>
  <c r="AK57" i="17"/>
  <c r="AM57" i="17"/>
  <c r="AM61" i="17"/>
  <c r="AL61" i="17"/>
  <c r="AN61" i="17"/>
  <c r="AO61" i="17" s="1"/>
  <c r="AP61" i="17" s="1"/>
  <c r="AK61" i="17"/>
  <c r="AK85" i="17"/>
  <c r="AM85" i="17"/>
  <c r="AN85" i="17"/>
  <c r="AO85" i="17" s="1"/>
  <c r="AP85" i="17" s="1"/>
  <c r="AL85" i="17"/>
  <c r="AE10" i="16"/>
  <c r="AE14" i="16"/>
  <c r="AE22" i="16"/>
  <c r="AE30" i="16"/>
  <c r="AE47" i="16"/>
  <c r="AE7" i="16"/>
  <c r="AE11" i="16"/>
  <c r="AE15" i="16"/>
  <c r="AE19" i="16"/>
  <c r="AE23" i="16"/>
  <c r="AE27" i="16"/>
  <c r="AE31" i="16"/>
  <c r="AE35" i="16"/>
  <c r="AE48" i="16"/>
  <c r="AE52" i="16"/>
  <c r="AE56" i="16"/>
  <c r="AE60" i="16"/>
  <c r="AE64" i="16"/>
  <c r="AE68" i="16"/>
  <c r="AE80" i="16"/>
  <c r="AE84" i="16"/>
  <c r="U70" i="16"/>
  <c r="X70" i="16" s="1"/>
  <c r="Z70" i="16" s="1"/>
  <c r="U66" i="16"/>
  <c r="X66" i="16" s="1"/>
  <c r="Z66" i="16" s="1"/>
  <c r="AE66" i="16" s="1"/>
  <c r="U62" i="16"/>
  <c r="X62" i="16" s="1"/>
  <c r="Z62" i="16" s="1"/>
  <c r="AE62" i="16" s="1"/>
  <c r="U58" i="16"/>
  <c r="X58" i="16" s="1"/>
  <c r="Z58" i="16" s="1"/>
  <c r="AE58" i="16" s="1"/>
  <c r="U54" i="16"/>
  <c r="X54" i="16" s="1"/>
  <c r="Z54" i="16" s="1"/>
  <c r="AE54" i="16" s="1"/>
  <c r="U50" i="16"/>
  <c r="X50" i="16" s="1"/>
  <c r="Z50" i="16" s="1"/>
  <c r="AE50" i="16" s="1"/>
  <c r="U46" i="16"/>
  <c r="X46" i="16" s="1"/>
  <c r="Z46" i="16" s="1"/>
  <c r="AE46" i="16" s="1"/>
  <c r="U34" i="16"/>
  <c r="X34" i="16" s="1"/>
  <c r="Z34" i="16" s="1"/>
  <c r="U30" i="16"/>
  <c r="X30" i="16" s="1"/>
  <c r="Z30" i="16" s="1"/>
  <c r="U26" i="16"/>
  <c r="X26" i="16" s="1"/>
  <c r="Z26" i="16" s="1"/>
  <c r="AE26" i="16" s="1"/>
  <c r="U22" i="16"/>
  <c r="X22" i="16" s="1"/>
  <c r="Z22" i="16" s="1"/>
  <c r="U18" i="16"/>
  <c r="X18" i="16" s="1"/>
  <c r="Z18" i="16" s="1"/>
  <c r="AE18" i="16" s="1"/>
  <c r="U14" i="16"/>
  <c r="X14" i="16" s="1"/>
  <c r="Z14" i="16" s="1"/>
  <c r="U109" i="16"/>
  <c r="X109" i="16" s="1"/>
  <c r="Y109" i="16" s="1"/>
  <c r="AE109" i="16" s="1"/>
  <c r="U105" i="16"/>
  <c r="X105" i="16" s="1"/>
  <c r="Y105" i="16" s="1"/>
  <c r="AE105" i="16" s="1"/>
  <c r="U125" i="16"/>
  <c r="X125" i="16" s="1"/>
  <c r="Y125" i="16" s="1"/>
  <c r="AK7" i="17"/>
  <c r="AL8" i="17"/>
  <c r="AM10" i="17"/>
  <c r="AK17" i="17"/>
  <c r="AM17" i="17"/>
  <c r="AK21" i="17"/>
  <c r="AM21" i="17"/>
  <c r="AL25" i="17"/>
  <c r="AK29" i="17"/>
  <c r="AM29" i="17"/>
  <c r="AL33" i="17"/>
  <c r="AM37" i="17"/>
  <c r="AN37" i="17"/>
  <c r="AO37" i="17" s="1"/>
  <c r="AP37" i="17" s="1"/>
  <c r="AK37" i="17"/>
  <c r="AK58" i="17"/>
  <c r="AN58" i="17"/>
  <c r="AO58" i="17" s="1"/>
  <c r="AP58" i="17" s="1"/>
  <c r="AM58" i="17"/>
  <c r="AM64" i="17"/>
  <c r="AL64" i="17"/>
  <c r="AN64" i="17"/>
  <c r="AO64" i="17" s="1"/>
  <c r="AP64" i="17" s="1"/>
  <c r="AK64" i="17"/>
  <c r="AN65" i="17"/>
  <c r="AO65" i="17" s="1"/>
  <c r="AP65" i="17" s="1"/>
  <c r="AK65" i="17"/>
  <c r="AM65" i="17"/>
  <c r="AK70" i="17"/>
  <c r="AM70" i="17"/>
  <c r="AM75" i="17"/>
  <c r="AN75" i="17"/>
  <c r="AO75" i="17" s="1"/>
  <c r="AP75" i="17" s="1"/>
  <c r="AL75" i="17"/>
  <c r="AK75" i="17"/>
  <c r="AM120" i="17"/>
  <c r="AP120" i="17"/>
  <c r="AL120" i="17"/>
  <c r="AK120" i="17"/>
  <c r="AO120" i="17"/>
  <c r="AN120" i="17"/>
  <c r="AL70" i="17"/>
  <c r="U71" i="17"/>
  <c r="X71" i="17" s="1"/>
  <c r="Z71" i="17" s="1"/>
  <c r="AJ71" i="17" s="1"/>
  <c r="U67" i="17"/>
  <c r="X67" i="17" s="1"/>
  <c r="Z67" i="17" s="1"/>
  <c r="AJ67" i="17" s="1"/>
  <c r="U63" i="17"/>
  <c r="X63" i="17" s="1"/>
  <c r="Z63" i="17" s="1"/>
  <c r="AJ63" i="17" s="1"/>
  <c r="U59" i="17"/>
  <c r="X59" i="17" s="1"/>
  <c r="Z59" i="17" s="1"/>
  <c r="AJ59" i="17" s="1"/>
  <c r="U55" i="17"/>
  <c r="X55" i="17" s="1"/>
  <c r="Z55" i="17" s="1"/>
  <c r="AJ55" i="17" s="1"/>
  <c r="U51" i="17"/>
  <c r="X51" i="17" s="1"/>
  <c r="Z51" i="17" s="1"/>
  <c r="AJ51" i="17" s="1"/>
  <c r="U47" i="17"/>
  <c r="X47" i="17" s="1"/>
  <c r="Z47" i="17" s="1"/>
  <c r="AJ47" i="17" s="1"/>
  <c r="U38" i="17"/>
  <c r="U36" i="17"/>
  <c r="X36" i="17" s="1"/>
  <c r="Z36" i="17" s="1"/>
  <c r="AJ36" i="17" s="1"/>
  <c r="U69" i="17"/>
  <c r="X69" i="17" s="1"/>
  <c r="Z69" i="17" s="1"/>
  <c r="AJ69" i="17" s="1"/>
  <c r="AK77" i="17"/>
  <c r="AM77" i="17"/>
  <c r="AN80" i="17"/>
  <c r="AO80" i="17" s="1"/>
  <c r="AP80" i="17" s="1"/>
  <c r="AL80" i="17"/>
  <c r="AK80" i="17"/>
  <c r="AN100" i="17"/>
  <c r="AM100" i="17"/>
  <c r="AP100" i="17"/>
  <c r="AO100" i="17"/>
  <c r="AL100" i="17"/>
  <c r="U101" i="17"/>
  <c r="X101" i="17" s="1"/>
  <c r="Y101" i="17" s="1"/>
  <c r="AM119" i="17"/>
  <c r="AP119" i="17"/>
  <c r="AL119" i="17"/>
  <c r="AK119" i="17"/>
  <c r="AO119" i="17"/>
  <c r="AN119" i="17"/>
  <c r="AM79" i="17"/>
  <c r="AN79" i="17"/>
  <c r="AO79" i="17" s="1"/>
  <c r="AP79" i="17" s="1"/>
  <c r="AL79" i="17"/>
  <c r="AK79" i="17"/>
  <c r="AK81" i="17"/>
  <c r="AM81" i="17"/>
  <c r="AN84" i="17"/>
  <c r="AO84" i="17" s="1"/>
  <c r="AP84" i="17" s="1"/>
  <c r="AL84" i="17"/>
  <c r="AK84" i="17"/>
  <c r="U98" i="17"/>
  <c r="X98" i="17" s="1"/>
  <c r="Y98" i="17" s="1"/>
  <c r="AC121" i="17"/>
  <c r="AJ120" i="17"/>
  <c r="AL74" i="17"/>
  <c r="AL78" i="17"/>
  <c r="AL82" i="17"/>
  <c r="AL86" i="17"/>
  <c r="AK99" i="17"/>
  <c r="AP99" i="17"/>
  <c r="U116" i="17"/>
  <c r="X116" i="17" s="1"/>
  <c r="Y116" i="17" s="1"/>
  <c r="AJ116" i="17"/>
  <c r="AJ119" i="17"/>
  <c r="U125" i="17"/>
  <c r="X125" i="17" s="1"/>
  <c r="Y125" i="17" s="1"/>
  <c r="U115" i="17"/>
  <c r="X115" i="17" s="1"/>
  <c r="Y115" i="17" s="1"/>
  <c r="U122" i="17"/>
  <c r="X122" i="17" s="1"/>
  <c r="Y122" i="17" s="1"/>
  <c r="U123" i="17"/>
  <c r="X123" i="17" s="1"/>
  <c r="Y123" i="17" s="1"/>
  <c r="AM99" i="17"/>
  <c r="U102" i="17"/>
  <c r="X102" i="17" s="1"/>
  <c r="Y102" i="17" s="1"/>
  <c r="U103" i="17"/>
  <c r="X103" i="17" s="1"/>
  <c r="Y103" i="17" s="1"/>
  <c r="U104" i="17"/>
  <c r="X104" i="17" s="1"/>
  <c r="Y104" i="17" s="1"/>
  <c r="U105" i="17"/>
  <c r="X105" i="17" s="1"/>
  <c r="Y105" i="17" s="1"/>
  <c r="U106" i="17"/>
  <c r="X106" i="17" s="1"/>
  <c r="Y106" i="17" s="1"/>
  <c r="U107" i="17"/>
  <c r="X107" i="17" s="1"/>
  <c r="Y107" i="17" s="1"/>
  <c r="U108" i="17"/>
  <c r="X108" i="17" s="1"/>
  <c r="Y108" i="17" s="1"/>
  <c r="U109" i="17"/>
  <c r="X109" i="17" s="1"/>
  <c r="Y109" i="17" s="1"/>
  <c r="U110" i="17"/>
  <c r="X110" i="17" s="1"/>
  <c r="Y110" i="17" s="1"/>
  <c r="U111" i="17"/>
  <c r="X111" i="17" s="1"/>
  <c r="Y111" i="17" s="1"/>
  <c r="AM117" i="17"/>
  <c r="AO117" i="17"/>
  <c r="AJ117" i="17"/>
  <c r="AN117" i="17"/>
  <c r="AL117" i="17"/>
  <c r="U126" i="17"/>
  <c r="X126" i="17" s="1"/>
  <c r="Y126" i="17" s="1"/>
  <c r="U127" i="17"/>
  <c r="X127" i="17" s="1"/>
  <c r="Y127" i="17" s="1"/>
  <c r="U112" i="17"/>
  <c r="X112" i="17" s="1"/>
  <c r="Y112" i="17" s="1"/>
  <c r="U121" i="17"/>
  <c r="X121" i="17" s="1"/>
  <c r="Y121" i="17" s="1"/>
  <c r="U113" i="17"/>
  <c r="X113" i="17" s="1"/>
  <c r="Y113" i="17" s="1"/>
  <c r="AJ118" i="17"/>
  <c r="U124" i="17"/>
  <c r="X124" i="17" s="1"/>
  <c r="Y124" i="17" s="1"/>
  <c r="U114" i="17"/>
  <c r="X114" i="17" s="1"/>
  <c r="Y114" i="17" s="1"/>
  <c r="U118" i="17"/>
  <c r="X118" i="17" s="1"/>
  <c r="Y118" i="17" s="1"/>
  <c r="AP111" i="17" l="1"/>
  <c r="AL111" i="17"/>
  <c r="AO111" i="17"/>
  <c r="AK111" i="17"/>
  <c r="AN111" i="17"/>
  <c r="AJ111" i="17"/>
  <c r="AM111" i="17"/>
  <c r="AM122" i="17"/>
  <c r="AP122" i="17"/>
  <c r="AL122" i="17"/>
  <c r="AO122" i="17"/>
  <c r="AN122" i="17"/>
  <c r="AK122" i="17"/>
  <c r="AE125" i="16"/>
  <c r="AC89" i="16"/>
  <c r="AE89" i="16" s="1"/>
  <c r="AA90" i="16"/>
  <c r="AP102" i="17"/>
  <c r="AL102" i="17"/>
  <c r="AO102" i="17"/>
  <c r="AK102" i="17"/>
  <c r="AN102" i="17"/>
  <c r="AM102" i="17"/>
  <c r="AJ102" i="17"/>
  <c r="AN51" i="17"/>
  <c r="AO51" i="17" s="1"/>
  <c r="AP51" i="17" s="1"/>
  <c r="AL51" i="17"/>
  <c r="AM51" i="17"/>
  <c r="AK51" i="17"/>
  <c r="AA89" i="17"/>
  <c r="AC88" i="17"/>
  <c r="AJ88" i="17" s="1"/>
  <c r="Y96" i="16"/>
  <c r="AE97" i="16"/>
  <c r="N123" i="14"/>
  <c r="O122" i="14"/>
  <c r="G95" i="14"/>
  <c r="I96" i="14"/>
  <c r="AO112" i="17"/>
  <c r="AK112" i="17"/>
  <c r="AN112" i="17"/>
  <c r="AM112" i="17"/>
  <c r="AL112" i="17"/>
  <c r="AJ112" i="17"/>
  <c r="AP112" i="17"/>
  <c r="AP107" i="17"/>
  <c r="AL107" i="17"/>
  <c r="AO107" i="17"/>
  <c r="AK107" i="17"/>
  <c r="AN107" i="17"/>
  <c r="AJ107" i="17"/>
  <c r="AM107" i="17"/>
  <c r="AN63" i="17"/>
  <c r="AO63" i="17" s="1"/>
  <c r="AP63" i="17" s="1"/>
  <c r="AL63" i="17"/>
  <c r="AM63" i="17"/>
  <c r="AK63" i="17"/>
  <c r="AP110" i="17"/>
  <c r="AL110" i="17"/>
  <c r="AO110" i="17"/>
  <c r="AK110" i="17"/>
  <c r="AN110" i="17"/>
  <c r="AJ110" i="17"/>
  <c r="AM110" i="17"/>
  <c r="AN115" i="17"/>
  <c r="AJ115" i="17"/>
  <c r="AO115" i="17"/>
  <c r="AM115" i="17"/>
  <c r="AL115" i="17"/>
  <c r="AK115" i="17"/>
  <c r="AP115" i="17"/>
  <c r="AN69" i="17"/>
  <c r="AO69" i="17" s="1"/>
  <c r="AP69" i="17" s="1"/>
  <c r="AL69" i="17"/>
  <c r="AM69" i="17"/>
  <c r="AK69" i="17"/>
  <c r="AP118" i="17"/>
  <c r="AL118" i="17"/>
  <c r="AK118" i="17"/>
  <c r="AO118" i="17"/>
  <c r="AN118" i="17"/>
  <c r="AM118" i="17"/>
  <c r="AP109" i="17"/>
  <c r="AL109" i="17"/>
  <c r="AO109" i="17"/>
  <c r="AK109" i="17"/>
  <c r="AN109" i="17"/>
  <c r="AJ109" i="17"/>
  <c r="AM109" i="17"/>
  <c r="AN125" i="17"/>
  <c r="AM125" i="17"/>
  <c r="AP125" i="17"/>
  <c r="AO125" i="17"/>
  <c r="Z126" i="17"/>
  <c r="AL125" i="17"/>
  <c r="AK125" i="17"/>
  <c r="AP101" i="17"/>
  <c r="AL101" i="17"/>
  <c r="AO101" i="17"/>
  <c r="AK101" i="17"/>
  <c r="AN101" i="17"/>
  <c r="AM101" i="17"/>
  <c r="AJ101" i="17"/>
  <c r="AN71" i="17"/>
  <c r="AO71" i="17" s="1"/>
  <c r="AP71" i="17" s="1"/>
  <c r="AL71" i="17"/>
  <c r="AK71" i="17"/>
  <c r="AM71" i="17"/>
  <c r="G106" i="14"/>
  <c r="J105" i="14"/>
  <c r="K105" i="14" s="1"/>
  <c r="I105" i="14"/>
  <c r="AO124" i="17"/>
  <c r="AK124" i="17"/>
  <c r="AN124" i="17"/>
  <c r="AP124" i="17"/>
  <c r="AM124" i="17"/>
  <c r="AL124" i="17"/>
  <c r="AP103" i="17"/>
  <c r="AL103" i="17"/>
  <c r="AO103" i="17"/>
  <c r="AK103" i="17"/>
  <c r="AN103" i="17"/>
  <c r="AJ103" i="17"/>
  <c r="AM103" i="17"/>
  <c r="AN47" i="17"/>
  <c r="AO47" i="17" s="1"/>
  <c r="AP47" i="17" s="1"/>
  <c r="AL47" i="17"/>
  <c r="AM47" i="17"/>
  <c r="AK47" i="17"/>
  <c r="AK87" i="17"/>
  <c r="AM87" i="17"/>
  <c r="AN87" i="17"/>
  <c r="AO87" i="17" s="1"/>
  <c r="AP87" i="17" s="1"/>
  <c r="AL87" i="17"/>
  <c r="H96" i="14"/>
  <c r="J97" i="14"/>
  <c r="K97" i="14" s="1"/>
  <c r="AP106" i="17"/>
  <c r="AL106" i="17"/>
  <c r="AO106" i="17"/>
  <c r="AK106" i="17"/>
  <c r="AN106" i="17"/>
  <c r="AJ106" i="17"/>
  <c r="AM106" i="17"/>
  <c r="AN116" i="17"/>
  <c r="AM116" i="17"/>
  <c r="AL116" i="17"/>
  <c r="AP116" i="17"/>
  <c r="AK116" i="17"/>
  <c r="AO116" i="17"/>
  <c r="AC122" i="17"/>
  <c r="AJ121" i="17"/>
  <c r="AN67" i="17"/>
  <c r="AO67" i="17" s="1"/>
  <c r="AP67" i="17" s="1"/>
  <c r="AL67" i="17"/>
  <c r="AM67" i="17"/>
  <c r="AK67" i="17"/>
  <c r="AO113" i="17"/>
  <c r="AK113" i="17"/>
  <c r="AM113" i="17"/>
  <c r="AL113" i="17"/>
  <c r="AP113" i="17"/>
  <c r="AJ113" i="17"/>
  <c r="AN113" i="17"/>
  <c r="AP105" i="17"/>
  <c r="AL105" i="17"/>
  <c r="AO105" i="17"/>
  <c r="AK105" i="17"/>
  <c r="AN105" i="17"/>
  <c r="AJ105" i="17"/>
  <c r="AM105" i="17"/>
  <c r="AM98" i="17"/>
  <c r="AP98" i="17"/>
  <c r="AL98" i="17"/>
  <c r="AO98" i="17"/>
  <c r="AK98" i="17"/>
  <c r="Y97" i="17"/>
  <c r="AN98" i="17"/>
  <c r="AN36" i="17"/>
  <c r="AO36" i="17" s="1"/>
  <c r="AP36" i="17" s="1"/>
  <c r="AL36" i="17"/>
  <c r="AK36" i="17"/>
  <c r="AM36" i="17"/>
  <c r="AN55" i="17"/>
  <c r="AO55" i="17" s="1"/>
  <c r="AP55" i="17" s="1"/>
  <c r="AL55" i="17"/>
  <c r="AM55" i="17"/>
  <c r="AK55" i="17"/>
  <c r="AO114" i="17"/>
  <c r="AK114" i="17"/>
  <c r="AL114" i="17"/>
  <c r="AP114" i="17"/>
  <c r="AJ114" i="17"/>
  <c r="AN114" i="17"/>
  <c r="AM114" i="17"/>
  <c r="AO121" i="17"/>
  <c r="AK121" i="17"/>
  <c r="AN121" i="17"/>
  <c r="AP121" i="17"/>
  <c r="AM121" i="17"/>
  <c r="AL121" i="17"/>
  <c r="AP108" i="17"/>
  <c r="AL108" i="17"/>
  <c r="AO108" i="17"/>
  <c r="AK108" i="17"/>
  <c r="AN108" i="17"/>
  <c r="AJ108" i="17"/>
  <c r="AM108" i="17"/>
  <c r="AP104" i="17"/>
  <c r="AL104" i="17"/>
  <c r="AO104" i="17"/>
  <c r="AK104" i="17"/>
  <c r="AN104" i="17"/>
  <c r="AJ104" i="17"/>
  <c r="AM104" i="17"/>
  <c r="AP123" i="17"/>
  <c r="AL123" i="17"/>
  <c r="AO123" i="17"/>
  <c r="AK123" i="17"/>
  <c r="AN123" i="17"/>
  <c r="AM123" i="17"/>
  <c r="AN59" i="17"/>
  <c r="AO59" i="17" s="1"/>
  <c r="AP59" i="17" s="1"/>
  <c r="AL59" i="17"/>
  <c r="AM59" i="17"/>
  <c r="AK59" i="17"/>
  <c r="J96" i="14" l="1"/>
  <c r="K96" i="14" s="1"/>
  <c r="H95" i="14"/>
  <c r="J95" i="14" s="1"/>
  <c r="K95" i="14" s="1"/>
  <c r="I95" i="14"/>
  <c r="G88" i="14"/>
  <c r="Z127" i="16"/>
  <c r="AO97" i="17"/>
  <c r="AK97" i="17"/>
  <c r="Y96" i="17"/>
  <c r="AN97" i="17"/>
  <c r="AM97" i="17"/>
  <c r="AL97" i="17"/>
  <c r="AP97" i="17"/>
  <c r="AC123" i="17"/>
  <c r="AJ122" i="17"/>
  <c r="Z127" i="17"/>
  <c r="AM126" i="17"/>
  <c r="AP126" i="17"/>
  <c r="AL126" i="17"/>
  <c r="AO126" i="17"/>
  <c r="AN126" i="17"/>
  <c r="AK126" i="17"/>
  <c r="AK88" i="17"/>
  <c r="AM88" i="17"/>
  <c r="AN88" i="17"/>
  <c r="AO88" i="17" s="1"/>
  <c r="AP88" i="17" s="1"/>
  <c r="AL88" i="17"/>
  <c r="G107" i="14"/>
  <c r="I106" i="14"/>
  <c r="J106" i="14"/>
  <c r="K106" i="14" s="1"/>
  <c r="O123" i="14"/>
  <c r="N124" i="14"/>
  <c r="AC89" i="17"/>
  <c r="AJ89" i="17" s="1"/>
  <c r="AA90" i="17"/>
  <c r="AC90" i="16"/>
  <c r="AE90" i="16" s="1"/>
  <c r="AA91" i="16"/>
  <c r="AK89" i="17" l="1"/>
  <c r="AM89" i="17"/>
  <c r="AN89" i="17"/>
  <c r="AO89" i="17" s="1"/>
  <c r="AP89" i="17" s="1"/>
  <c r="AL89" i="17"/>
  <c r="AA92" i="16"/>
  <c r="AC91" i="16"/>
  <c r="AE91" i="16" s="1"/>
  <c r="N125" i="14"/>
  <c r="O124" i="14"/>
  <c r="AC124" i="17"/>
  <c r="AJ123" i="17"/>
  <c r="AM127" i="17"/>
  <c r="Z128" i="17"/>
  <c r="AP127" i="17"/>
  <c r="AL127" i="17"/>
  <c r="AN127" i="17"/>
  <c r="AK127" i="17"/>
  <c r="AO127" i="17"/>
  <c r="J107" i="14"/>
  <c r="K107" i="14" s="1"/>
  <c r="I107" i="14"/>
  <c r="G108" i="14"/>
  <c r="AC90" i="17"/>
  <c r="AJ90" i="17" s="1"/>
  <c r="AA91" i="17"/>
  <c r="AM96" i="17"/>
  <c r="AP96" i="17"/>
  <c r="AL96" i="17"/>
  <c r="AO96" i="17"/>
  <c r="AK96" i="17"/>
  <c r="AN96" i="17"/>
  <c r="Z128" i="16"/>
  <c r="G109" i="14" l="1"/>
  <c r="I108" i="14"/>
  <c r="J108" i="14"/>
  <c r="K108" i="14" s="1"/>
  <c r="AN128" i="17"/>
  <c r="AJ128" i="17"/>
  <c r="AM128" i="17"/>
  <c r="AO128" i="17"/>
  <c r="AL128" i="17"/>
  <c r="AK128" i="17"/>
  <c r="Z129" i="17"/>
  <c r="AP128" i="17"/>
  <c r="O125" i="14"/>
  <c r="N126" i="14"/>
  <c r="AE128" i="16"/>
  <c r="Z129" i="16"/>
  <c r="AA92" i="17"/>
  <c r="AC91" i="17"/>
  <c r="AJ91" i="17" s="1"/>
  <c r="AK90" i="17"/>
  <c r="AM90" i="17"/>
  <c r="AN90" i="17"/>
  <c r="AO90" i="17" s="1"/>
  <c r="AP90" i="17" s="1"/>
  <c r="AL90" i="17"/>
  <c r="AJ124" i="17"/>
  <c r="AC125" i="17"/>
  <c r="AA93" i="16"/>
  <c r="AC92" i="16"/>
  <c r="AE92" i="16" s="1"/>
  <c r="AC93" i="16" l="1"/>
  <c r="AE93" i="16" s="1"/>
  <c r="AA94" i="16"/>
  <c r="AA93" i="17"/>
  <c r="AC92" i="17"/>
  <c r="AJ92" i="17" s="1"/>
  <c r="AC126" i="17"/>
  <c r="AJ125" i="17"/>
  <c r="AE129" i="16"/>
  <c r="Z130" i="16"/>
  <c r="AO129" i="17"/>
  <c r="AK129" i="17"/>
  <c r="AN129" i="17"/>
  <c r="AJ129" i="17"/>
  <c r="Z130" i="17"/>
  <c r="AP129" i="17"/>
  <c r="AM129" i="17"/>
  <c r="AL129" i="17"/>
  <c r="AK91" i="17"/>
  <c r="AM91" i="17"/>
  <c r="AN91" i="17"/>
  <c r="AO91" i="17" s="1"/>
  <c r="AP91" i="17" s="1"/>
  <c r="AL91" i="17"/>
  <c r="N127" i="14"/>
  <c r="O126" i="14"/>
  <c r="G110" i="14"/>
  <c r="J109" i="14"/>
  <c r="K109" i="14" s="1"/>
  <c r="I109" i="14"/>
  <c r="AK92" i="17" l="1"/>
  <c r="AM92" i="17"/>
  <c r="AN92" i="17"/>
  <c r="AO92" i="17" s="1"/>
  <c r="AP92" i="17" s="1"/>
  <c r="AL92" i="17"/>
  <c r="AE130" i="16"/>
  <c r="Z131" i="16"/>
  <c r="G111" i="14"/>
  <c r="I110" i="14"/>
  <c r="J110" i="14"/>
  <c r="K110" i="14" s="1"/>
  <c r="AC93" i="17"/>
  <c r="AJ93" i="17" s="1"/>
  <c r="AA94" i="17"/>
  <c r="AC94" i="16"/>
  <c r="AE94" i="16" s="1"/>
  <c r="AA95" i="16"/>
  <c r="O127" i="14"/>
  <c r="N128" i="14"/>
  <c r="Z131" i="17"/>
  <c r="AP130" i="17"/>
  <c r="AL130" i="17"/>
  <c r="AO130" i="17"/>
  <c r="AK130" i="17"/>
  <c r="AN130" i="17"/>
  <c r="AM130" i="17"/>
  <c r="AJ130" i="17"/>
  <c r="AC127" i="17"/>
  <c r="AJ127" i="17" s="1"/>
  <c r="AJ126" i="17"/>
  <c r="AC94" i="17" l="1"/>
  <c r="AJ94" i="17" s="1"/>
  <c r="AA95" i="17"/>
  <c r="AK93" i="17"/>
  <c r="AM93" i="17"/>
  <c r="AN93" i="17"/>
  <c r="AO93" i="17" s="1"/>
  <c r="AP93" i="17" s="1"/>
  <c r="AL93" i="17"/>
  <c r="AE131" i="16"/>
  <c r="Z132" i="16"/>
  <c r="AM131" i="17"/>
  <c r="Z132" i="17"/>
  <c r="AP131" i="17"/>
  <c r="AL131" i="17"/>
  <c r="AJ131" i="17"/>
  <c r="AO131" i="17"/>
  <c r="AN131" i="17"/>
  <c r="AK131" i="17"/>
  <c r="N129" i="14"/>
  <c r="O128" i="14"/>
  <c r="J111" i="14"/>
  <c r="K111" i="14" s="1"/>
  <c r="I111" i="14"/>
  <c r="G112" i="14"/>
  <c r="AA96" i="16"/>
  <c r="AC95" i="16"/>
  <c r="AE95" i="16" s="1"/>
  <c r="AE132" i="16" l="1"/>
  <c r="Z133" i="16"/>
  <c r="AA97" i="16"/>
  <c r="AC96" i="16"/>
  <c r="AN132" i="17"/>
  <c r="AJ132" i="17"/>
  <c r="AM132" i="17"/>
  <c r="AK132" i="17"/>
  <c r="Z133" i="17"/>
  <c r="AP132" i="17"/>
  <c r="AO132" i="17"/>
  <c r="AL132" i="17"/>
  <c r="AA96" i="17"/>
  <c r="AC95" i="17"/>
  <c r="AJ95" i="17" s="1"/>
  <c r="G113" i="14"/>
  <c r="I112" i="14"/>
  <c r="J112" i="14"/>
  <c r="K112" i="14" s="1"/>
  <c r="O129" i="14"/>
  <c r="N130" i="14"/>
  <c r="AK94" i="17"/>
  <c r="AM94" i="17"/>
  <c r="AN94" i="17"/>
  <c r="AO94" i="17" s="1"/>
  <c r="AP94" i="17" s="1"/>
  <c r="AL94" i="17"/>
  <c r="N131" i="14" l="1"/>
  <c r="O130" i="14"/>
  <c r="G114" i="14"/>
  <c r="J113" i="14"/>
  <c r="K113" i="14" s="1"/>
  <c r="I113" i="14"/>
  <c r="AC97" i="16"/>
  <c r="AA98" i="16"/>
  <c r="AK95" i="17"/>
  <c r="AM95" i="17"/>
  <c r="AN95" i="17"/>
  <c r="AO95" i="17" s="1"/>
  <c r="AP95" i="17" s="1"/>
  <c r="AL95" i="17"/>
  <c r="AE133" i="16"/>
  <c r="Z134" i="16"/>
  <c r="AA97" i="17"/>
  <c r="AC96" i="17"/>
  <c r="AJ96" i="17" s="1"/>
  <c r="AO133" i="17"/>
  <c r="AK133" i="17"/>
  <c r="AN133" i="17"/>
  <c r="AJ133" i="17"/>
  <c r="AL133" i="17"/>
  <c r="Z134" i="17"/>
  <c r="AP133" i="17"/>
  <c r="AM133" i="17"/>
  <c r="AC98" i="16" l="1"/>
  <c r="AA99" i="16"/>
  <c r="AC99" i="16" s="1"/>
  <c r="G115" i="14"/>
  <c r="I114" i="14"/>
  <c r="J114" i="14"/>
  <c r="K114" i="14" s="1"/>
  <c r="AC97" i="17"/>
  <c r="AJ97" i="17" s="1"/>
  <c r="AA98" i="17"/>
  <c r="Z135" i="17"/>
  <c r="AP134" i="17"/>
  <c r="AL134" i="17"/>
  <c r="AO134" i="17"/>
  <c r="AK134" i="17"/>
  <c r="AM134" i="17"/>
  <c r="AJ134" i="17"/>
  <c r="AN134" i="17"/>
  <c r="AE134" i="16"/>
  <c r="Z135" i="16"/>
  <c r="O131" i="14"/>
  <c r="N132" i="14"/>
  <c r="AM135" i="17" l="1"/>
  <c r="Z136" i="17"/>
  <c r="AP135" i="17"/>
  <c r="AL135" i="17"/>
  <c r="AN135" i="17"/>
  <c r="AK135" i="17"/>
  <c r="AJ135" i="17"/>
  <c r="AO135" i="17"/>
  <c r="N133" i="14"/>
  <c r="O132" i="14"/>
  <c r="AC98" i="17"/>
  <c r="AJ98" i="17" s="1"/>
  <c r="AA99" i="17"/>
  <c r="AC99" i="17" s="1"/>
  <c r="AJ99" i="17" s="1"/>
  <c r="J115" i="14"/>
  <c r="K115" i="14" s="1"/>
  <c r="I115" i="14"/>
  <c r="AE135" i="16"/>
  <c r="Z136" i="16"/>
  <c r="AE136" i="16" s="1"/>
  <c r="I116" i="14" l="1"/>
  <c r="J116" i="14"/>
  <c r="K116" i="14" s="1"/>
  <c r="AN136" i="17"/>
  <c r="AJ136" i="17"/>
  <c r="AM136" i="17"/>
  <c r="AO136" i="17"/>
  <c r="AL136" i="17"/>
  <c r="AK136" i="17"/>
  <c r="AP136" i="17"/>
  <c r="O133" i="14"/>
  <c r="N134" i="14"/>
  <c r="N135" i="14" l="1"/>
  <c r="O135" i="14" s="1"/>
  <c r="O134" i="14"/>
  <c r="K117" i="14"/>
  <c r="G118" i="14"/>
  <c r="G119" i="14" l="1"/>
  <c r="J118" i="14"/>
  <c r="K118" i="14" s="1"/>
  <c r="I118" i="14"/>
  <c r="J119" i="14" l="1"/>
  <c r="K119" i="14" s="1"/>
  <c r="I119" i="14"/>
  <c r="G120" i="14"/>
  <c r="J120" i="14" l="1"/>
  <c r="K120" i="14" s="1"/>
  <c r="G121" i="14"/>
  <c r="I120" i="14"/>
  <c r="J121" i="14" l="1"/>
  <c r="K121" i="14" s="1"/>
  <c r="I121" i="14"/>
  <c r="G122" i="14"/>
  <c r="G123" i="14" l="1"/>
  <c r="I122" i="14"/>
  <c r="J122" i="14"/>
  <c r="K122" i="14" s="1"/>
  <c r="J123" i="14" l="1"/>
  <c r="K123" i="14" s="1"/>
  <c r="I123" i="14"/>
  <c r="G124" i="14"/>
  <c r="J124" i="14" l="1"/>
  <c r="K124" i="14" s="1"/>
  <c r="G125" i="14"/>
  <c r="I124" i="14"/>
  <c r="J125" i="14" l="1"/>
  <c r="K125" i="14" s="1"/>
  <c r="I125" i="14"/>
  <c r="G126" i="14"/>
  <c r="G127" i="14" l="1"/>
  <c r="I126" i="14"/>
  <c r="J126" i="14"/>
  <c r="K126" i="14" s="1"/>
  <c r="J127" i="14" l="1"/>
  <c r="K127" i="14" s="1"/>
  <c r="G128" i="14"/>
  <c r="I127" i="14"/>
  <c r="J128" i="14" l="1"/>
  <c r="K128" i="14" s="1"/>
  <c r="I128" i="14"/>
  <c r="G129" i="14"/>
  <c r="I129" i="14" l="1"/>
  <c r="G130" i="14"/>
  <c r="J129" i="14"/>
  <c r="K129" i="14" s="1"/>
  <c r="I130" i="14" l="1"/>
  <c r="G131" i="14"/>
  <c r="J130" i="14"/>
  <c r="K130" i="14" s="1"/>
  <c r="J131" i="14" l="1"/>
  <c r="K131" i="14" s="1"/>
  <c r="I131" i="14"/>
  <c r="G132" i="14"/>
  <c r="J132" i="14" l="1"/>
  <c r="K132" i="14" s="1"/>
  <c r="I132" i="14"/>
  <c r="G133" i="14"/>
  <c r="I133" i="14" l="1"/>
  <c r="G134" i="14"/>
  <c r="J133" i="14"/>
  <c r="K133" i="14" s="1"/>
  <c r="I134" i="14" l="1"/>
  <c r="J134" i="14"/>
  <c r="K134" i="14" s="1"/>
  <c r="I135" i="14" l="1"/>
</calcChain>
</file>

<file path=xl/sharedStrings.xml><?xml version="1.0" encoding="utf-8"?>
<sst xmlns="http://schemas.openxmlformats.org/spreadsheetml/2006/main" count="376" uniqueCount="106">
  <si>
    <t>Teal (JDE, 2000)</t>
    <phoneticPr fontId="1" type="noConversion"/>
  </si>
  <si>
    <t>Table 1</t>
    <phoneticPr fontId="1" type="noConversion"/>
  </si>
  <si>
    <t>manufacturing</t>
    <phoneticPr fontId="1" type="noConversion"/>
  </si>
  <si>
    <t>monthly starting wages</t>
    <phoneticPr fontId="1" type="noConversion"/>
  </si>
  <si>
    <t>daily starting wages</t>
    <phoneticPr fontId="1" type="noConversion"/>
  </si>
  <si>
    <t>laborsta5A_GH_54_03</t>
    <phoneticPr fontId="1" type="noConversion"/>
  </si>
  <si>
    <t>laborsta5A_GH_54_05</t>
    <phoneticPr fontId="1" type="noConversion"/>
  </si>
  <si>
    <t>series is based on construction</t>
    <phoneticPr fontId="1" type="noConversion"/>
  </si>
  <si>
    <t>Gold Coast Rice &amp; Maize basket price (one adult male's annual basket)</t>
  </si>
  <si>
    <t>Rice</t>
  </si>
  <si>
    <t>Maize</t>
  </si>
  <si>
    <t>Beef</t>
  </si>
  <si>
    <t>Sugar</t>
  </si>
  <si>
    <t xml:space="preserve">Palm oil </t>
  </si>
  <si>
    <t>Cotton</t>
  </si>
  <si>
    <t>Soap</t>
  </si>
  <si>
    <t>Kerosine</t>
  </si>
  <si>
    <t xml:space="preserve">Maize Basket </t>
  </si>
  <si>
    <t>(419 lbs)</t>
  </si>
  <si>
    <t>(408 lbs)</t>
  </si>
  <si>
    <t>(6,6 lbs)</t>
  </si>
  <si>
    <t>(4,4 lbs)</t>
  </si>
  <si>
    <t>(3 lt)</t>
  </si>
  <si>
    <t>(3 metre)</t>
  </si>
  <si>
    <t>(2,9 lbs)</t>
  </si>
  <si>
    <t>SUM</t>
  </si>
  <si>
    <t>cedi/kg</t>
    <phoneticPr fontId="1" type="noConversion"/>
  </si>
  <si>
    <t>Basket</t>
  </si>
  <si>
    <t>Urban unskilled</t>
  </si>
  <si>
    <t>incl. Rent, Fuel, Light</t>
  </si>
  <si>
    <t xml:space="preserve">Family Basket </t>
  </si>
  <si>
    <t>WELFARE RATIO</t>
  </si>
  <si>
    <t>adjusted</t>
    <phoneticPr fontId="1" type="noConversion"/>
  </si>
  <si>
    <t>monthly wage</t>
    <phoneticPr fontId="1" type="noConversion"/>
  </si>
  <si>
    <t>annual wage</t>
    <phoneticPr fontId="1" type="noConversion"/>
  </si>
  <si>
    <t>pence</t>
    <phoneticPr fontId="1" type="noConversion"/>
  </si>
  <si>
    <t>cedi</t>
    <phoneticPr fontId="1" type="noConversion"/>
  </si>
  <si>
    <t>daily wage</t>
    <phoneticPr fontId="1" type="noConversion"/>
  </si>
  <si>
    <t>Wage index Mitchell</t>
  </si>
  <si>
    <t>manufacturing</t>
  </si>
  <si>
    <t>Official CPI</t>
  </si>
  <si>
    <t>(Mitchell)</t>
    <phoneticPr fontId="1" type="noConversion"/>
  </si>
  <si>
    <t>(ILO)</t>
    <phoneticPr fontId="1" type="noConversion"/>
  </si>
  <si>
    <t>CPI Mitchell</t>
    <phoneticPr fontId="1" type="noConversion"/>
  </si>
  <si>
    <t>CPI ILO</t>
    <phoneticPr fontId="1" type="noConversion"/>
  </si>
  <si>
    <t>MAIZE - ADJUSTED BASKET</t>
    <phoneticPr fontId="1" type="noConversion"/>
  </si>
  <si>
    <t>ILO wages</t>
    <phoneticPr fontId="1" type="noConversion"/>
  </si>
  <si>
    <t>monthly</t>
    <phoneticPr fontId="1" type="noConversion"/>
  </si>
  <si>
    <t>daily</t>
    <phoneticPr fontId="1" type="noConversion"/>
  </si>
  <si>
    <t>ILO wages</t>
    <phoneticPr fontId="1" type="noConversion"/>
  </si>
  <si>
    <t>construction</t>
    <phoneticPr fontId="1" type="noConversion"/>
  </si>
  <si>
    <t>daily</t>
    <phoneticPr fontId="1" type="noConversion"/>
  </si>
  <si>
    <t>Beans</t>
  </si>
  <si>
    <t>cedi/kg</t>
  </si>
  <si>
    <t>ILO</t>
  </si>
  <si>
    <t>CPI</t>
  </si>
  <si>
    <t>QDS</t>
  </si>
  <si>
    <t>1954 = 100</t>
  </si>
  <si>
    <t>Accra</t>
  </si>
  <si>
    <t>Accra, all items</t>
  </si>
  <si>
    <t>Accra, local foodstuffs</t>
  </si>
  <si>
    <t>1963 = 100</t>
  </si>
  <si>
    <t>urban, all items</t>
  </si>
  <si>
    <t>urban, local foodstuffs</t>
  </si>
  <si>
    <t>1977 = 100</t>
  </si>
  <si>
    <t>urban, clothing</t>
  </si>
  <si>
    <t>CPI prime building costs</t>
  </si>
  <si>
    <t>unskilled labour</t>
  </si>
  <si>
    <t>skilled labour</t>
  </si>
  <si>
    <t>Palm oil</t>
  </si>
  <si>
    <t>one piece</t>
  </si>
  <si>
    <t>one yard</t>
  </si>
  <si>
    <t>beer bottle</t>
  </si>
  <si>
    <t>1997 = 100?</t>
  </si>
  <si>
    <t>Family Basket  (cedi)</t>
  </si>
  <si>
    <t>annual wage 2</t>
  </si>
  <si>
    <t>labor costs trend</t>
  </si>
  <si>
    <t>WELFARE RATIO 2</t>
  </si>
  <si>
    <t>1997 = 100</t>
  </si>
  <si>
    <t>2002 = 100</t>
  </si>
  <si>
    <t>food</t>
  </si>
  <si>
    <t>Teal-based</t>
  </si>
  <si>
    <t>annual wage 3</t>
  </si>
  <si>
    <t>ILO construction-based</t>
  </si>
  <si>
    <t>WELFARE RATIO 3</t>
  </si>
  <si>
    <t>WELFARE RATIO 4</t>
  </si>
  <si>
    <t>annual wage 4</t>
  </si>
  <si>
    <t>annual wage 5</t>
  </si>
  <si>
    <t>ILO construction-based 2</t>
  </si>
  <si>
    <t>WELFARE RATIO 5</t>
  </si>
  <si>
    <t>ILO manufacturing-based</t>
  </si>
  <si>
    <t>average manufacturing</t>
  </si>
  <si>
    <t>monthly</t>
  </si>
  <si>
    <t>Teal and ILO</t>
  </si>
  <si>
    <t>Teal and ILO manufacturing-based</t>
  </si>
  <si>
    <t>annual wage 6</t>
  </si>
  <si>
    <t>WELFARE RATIO 6</t>
  </si>
  <si>
    <t>WELFARE RATIO 7</t>
  </si>
  <si>
    <t>ILO construction series 1 and 2</t>
  </si>
  <si>
    <t>annual wage 7</t>
  </si>
  <si>
    <t>ILO construction-based 1 and 2</t>
  </si>
  <si>
    <t>interpolated with CPI</t>
  </si>
  <si>
    <t>annual wage (ILO series 1 and 2)</t>
  </si>
  <si>
    <t xml:space="preserve"> cedi</t>
  </si>
  <si>
    <t>pence</t>
  </si>
  <si>
    <t>building cost trend unskilled labor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</si>
</sst>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Verdana"/>
    </font>
    <font>
      <sz val="8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10"/>
      <name val="Times New Roman"/>
      <family val="1"/>
    </font>
    <font>
      <sz val="11"/>
      <color indexed="17"/>
      <name val="Times New Roman"/>
      <family val="1"/>
    </font>
    <font>
      <i/>
      <sz val="11"/>
      <name val="Times New Roman"/>
      <family val="1"/>
    </font>
    <font>
      <b/>
      <sz val="11"/>
      <color indexed="17"/>
      <name val="Times New Roman"/>
      <family val="1"/>
    </font>
    <font>
      <b/>
      <sz val="11"/>
      <color indexed="10"/>
      <name val="Times New Roman"/>
      <family val="1"/>
    </font>
    <font>
      <i/>
      <sz val="11"/>
      <color indexed="17"/>
      <name val="Times New Roman"/>
      <family val="1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color rgb="FF008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6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6" fillId="2" borderId="0" xfId="0" applyFont="1" applyFill="1" applyAlignment="1">
      <alignment horizontal="left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Fill="1"/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0" xfId="0" applyFont="1"/>
    <xf numFmtId="4" fontId="2" fillId="0" borderId="0" xfId="0" applyNumberFormat="1" applyFont="1"/>
    <xf numFmtId="0" fontId="6" fillId="3" borderId="0" xfId="0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14" fillId="0" borderId="0" xfId="0" applyNumberFormat="1" applyFont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  <xf numFmtId="4" fontId="2" fillId="0" borderId="0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14" fillId="0" borderId="0" xfId="0" applyNumberFormat="1" applyFont="1" applyFill="1" applyAlignment="1">
      <alignment horizontal="center"/>
    </xf>
    <xf numFmtId="4" fontId="5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2" fillId="4" borderId="0" xfId="0" applyNumberFormat="1" applyFont="1" applyFill="1" applyAlignment="1">
      <alignment horizontal="center"/>
    </xf>
    <xf numFmtId="4" fontId="2" fillId="4" borderId="0" xfId="0" applyNumberFormat="1" applyFont="1" applyFill="1" applyBorder="1" applyAlignment="1">
      <alignment horizontal="center" vertical="top" wrapText="1"/>
    </xf>
    <xf numFmtId="2" fontId="2" fillId="4" borderId="0" xfId="0" applyNumberFormat="1" applyFont="1" applyFill="1" applyAlignment="1">
      <alignment horizontal="center"/>
    </xf>
    <xf numFmtId="4" fontId="4" fillId="4" borderId="0" xfId="0" applyNumberFormat="1" applyFont="1" applyFill="1" applyAlignment="1">
      <alignment horizontal="center"/>
    </xf>
    <xf numFmtId="4" fontId="14" fillId="4" borderId="0" xfId="0" applyNumberFormat="1" applyFont="1" applyFill="1" applyAlignment="1">
      <alignment horizontal="center"/>
    </xf>
    <xf numFmtId="4" fontId="13" fillId="0" borderId="0" xfId="0" applyNumberFormat="1" applyFont="1" applyAlignment="1">
      <alignment horizontal="left"/>
    </xf>
    <xf numFmtId="4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4" borderId="0" xfId="0" applyFont="1" applyFill="1"/>
  </cellXfs>
  <cellStyles count="4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36"/>
  <sheetViews>
    <sheetView workbookViewId="0">
      <pane xSplit="1" ySplit="5" topLeftCell="B105" activePane="bottomRight" state="frozen"/>
      <selection pane="topRight" activeCell="B1" sqref="B1"/>
      <selection pane="bottomLeft" activeCell="A5" sqref="A5"/>
      <selection pane="bottomRight" activeCell="E121" sqref="E121"/>
    </sheetView>
  </sheetViews>
  <sheetFormatPr baseColWidth="10" defaultColWidth="10.6640625" defaultRowHeight="14" x14ac:dyDescent="0.15"/>
  <cols>
    <col min="1" max="1" width="6.5" style="1" customWidth="1"/>
    <col min="2" max="22" width="10.6640625" style="26"/>
    <col min="23" max="23" width="12.1640625" style="26" customWidth="1"/>
    <col min="24" max="24" width="19.1640625" style="26" customWidth="1"/>
    <col min="25" max="25" width="11.5" style="26" customWidth="1"/>
    <col min="26" max="26" width="16.33203125" style="26" customWidth="1"/>
    <col min="27" max="27" width="12.5" style="26" customWidth="1"/>
    <col min="28" max="28" width="14.6640625" style="26" customWidth="1"/>
    <col min="29" max="29" width="17.5" style="26" customWidth="1"/>
    <col min="30" max="30" width="11.6640625" style="26" customWidth="1"/>
    <col min="31" max="31" width="12.83203125" style="26" customWidth="1"/>
    <col min="32" max="32" width="15" style="26" customWidth="1"/>
    <col min="33" max="33" width="13.1640625" style="26" customWidth="1"/>
    <col min="34" max="43" width="10.6640625" style="28"/>
    <col min="44" max="16384" width="10.6640625" style="1"/>
  </cols>
  <sheetData>
    <row r="1" spans="1:33" x14ac:dyDescent="0.15">
      <c r="B1" s="53" t="s">
        <v>101</v>
      </c>
    </row>
    <row r="2" spans="1:33" x14ac:dyDescent="0.15">
      <c r="A2" s="24"/>
      <c r="B2" s="26" t="s">
        <v>53</v>
      </c>
      <c r="C2" s="26" t="s">
        <v>53</v>
      </c>
      <c r="E2" s="26" t="s">
        <v>53</v>
      </c>
      <c r="F2" s="26" t="s">
        <v>53</v>
      </c>
      <c r="H2" s="26" t="s">
        <v>53</v>
      </c>
      <c r="I2" s="26" t="s">
        <v>53</v>
      </c>
      <c r="K2" s="26" t="s">
        <v>53</v>
      </c>
      <c r="L2" s="26" t="s">
        <v>72</v>
      </c>
      <c r="N2" s="26" t="s">
        <v>53</v>
      </c>
      <c r="O2" s="26" t="s">
        <v>53</v>
      </c>
      <c r="Q2" s="26" t="s">
        <v>70</v>
      </c>
      <c r="R2" s="26" t="s">
        <v>70</v>
      </c>
      <c r="T2" s="26" t="s">
        <v>71</v>
      </c>
      <c r="U2" s="26" t="s">
        <v>71</v>
      </c>
      <c r="W2" s="25" t="s">
        <v>55</v>
      </c>
      <c r="X2" s="25" t="s">
        <v>55</v>
      </c>
      <c r="Y2" s="25" t="s">
        <v>55</v>
      </c>
      <c r="Z2" s="25" t="s">
        <v>55</v>
      </c>
      <c r="AA2" s="25" t="s">
        <v>55</v>
      </c>
      <c r="AB2" s="25" t="s">
        <v>55</v>
      </c>
      <c r="AC2" s="25" t="s">
        <v>55</v>
      </c>
      <c r="AD2" s="25" t="s">
        <v>55</v>
      </c>
      <c r="AE2" s="25" t="s">
        <v>55</v>
      </c>
      <c r="AF2" s="25" t="s">
        <v>55</v>
      </c>
      <c r="AG2" s="25" t="s">
        <v>55</v>
      </c>
    </row>
    <row r="3" spans="1:33" x14ac:dyDescent="0.15">
      <c r="A3" s="24"/>
      <c r="B3" s="25" t="s">
        <v>10</v>
      </c>
      <c r="C3" s="25" t="s">
        <v>10</v>
      </c>
      <c r="E3" s="25" t="s">
        <v>52</v>
      </c>
      <c r="F3" s="25" t="s">
        <v>52</v>
      </c>
      <c r="H3" s="25" t="s">
        <v>11</v>
      </c>
      <c r="I3" s="25" t="s">
        <v>11</v>
      </c>
      <c r="K3" s="25" t="s">
        <v>69</v>
      </c>
      <c r="L3" s="25" t="s">
        <v>69</v>
      </c>
      <c r="N3" s="25" t="s">
        <v>12</v>
      </c>
      <c r="O3" s="25" t="s">
        <v>12</v>
      </c>
      <c r="P3" s="25"/>
      <c r="Q3" s="25" t="s">
        <v>15</v>
      </c>
      <c r="R3" s="25" t="s">
        <v>15</v>
      </c>
      <c r="S3" s="25"/>
      <c r="T3" s="25" t="s">
        <v>14</v>
      </c>
      <c r="U3" s="25" t="s">
        <v>14</v>
      </c>
      <c r="W3" s="26" t="s">
        <v>56</v>
      </c>
      <c r="X3" s="26" t="s">
        <v>56</v>
      </c>
      <c r="Y3" s="26" t="s">
        <v>56</v>
      </c>
      <c r="Z3" s="26" t="s">
        <v>56</v>
      </c>
      <c r="AA3" s="26" t="s">
        <v>56</v>
      </c>
      <c r="AB3" s="26" t="s">
        <v>56</v>
      </c>
      <c r="AC3" s="26" t="s">
        <v>56</v>
      </c>
      <c r="AD3" s="26" t="s">
        <v>56</v>
      </c>
      <c r="AE3" s="26" t="s">
        <v>56</v>
      </c>
      <c r="AF3" s="26" t="s">
        <v>56</v>
      </c>
      <c r="AG3" s="26" t="s">
        <v>56</v>
      </c>
    </row>
    <row r="4" spans="1:33" x14ac:dyDescent="0.15">
      <c r="A4" s="24"/>
      <c r="B4" s="26" t="s">
        <v>54</v>
      </c>
      <c r="C4" s="26" t="s">
        <v>56</v>
      </c>
      <c r="E4" s="26" t="s">
        <v>54</v>
      </c>
      <c r="F4" s="26" t="s">
        <v>56</v>
      </c>
      <c r="H4" s="26" t="s">
        <v>54</v>
      </c>
      <c r="I4" s="26" t="s">
        <v>56</v>
      </c>
      <c r="K4" s="26" t="s">
        <v>54</v>
      </c>
      <c r="L4" s="26" t="s">
        <v>56</v>
      </c>
      <c r="N4" s="26" t="s">
        <v>54</v>
      </c>
      <c r="O4" s="26" t="s">
        <v>56</v>
      </c>
      <c r="Q4" s="26" t="s">
        <v>54</v>
      </c>
      <c r="R4" s="26" t="s">
        <v>56</v>
      </c>
      <c r="T4" s="26" t="s">
        <v>54</v>
      </c>
      <c r="U4" s="26" t="s">
        <v>56</v>
      </c>
      <c r="W4" s="26" t="s">
        <v>57</v>
      </c>
      <c r="X4" s="26" t="s">
        <v>57</v>
      </c>
      <c r="Y4" s="26" t="s">
        <v>61</v>
      </c>
      <c r="Z4" s="26" t="s">
        <v>61</v>
      </c>
      <c r="AA4" s="26" t="s">
        <v>61</v>
      </c>
      <c r="AB4" s="26" t="s">
        <v>64</v>
      </c>
      <c r="AC4" s="26" t="s">
        <v>64</v>
      </c>
      <c r="AD4" s="26" t="s">
        <v>64</v>
      </c>
      <c r="AE4" s="26" t="s">
        <v>73</v>
      </c>
      <c r="AF4" s="26" t="s">
        <v>73</v>
      </c>
      <c r="AG4" s="26" t="s">
        <v>73</v>
      </c>
    </row>
    <row r="5" spans="1:33" x14ac:dyDescent="0.15">
      <c r="A5" s="24"/>
      <c r="B5" s="26" t="s">
        <v>58</v>
      </c>
      <c r="C5" s="26" t="s">
        <v>58</v>
      </c>
      <c r="E5" s="26" t="s">
        <v>58</v>
      </c>
      <c r="F5" s="26" t="s">
        <v>58</v>
      </c>
      <c r="H5" s="26" t="s">
        <v>58</v>
      </c>
      <c r="I5" s="26" t="s">
        <v>58</v>
      </c>
      <c r="K5" s="26" t="s">
        <v>58</v>
      </c>
      <c r="L5" s="26" t="s">
        <v>58</v>
      </c>
      <c r="N5" s="26" t="s">
        <v>58</v>
      </c>
      <c r="O5" s="26" t="s">
        <v>58</v>
      </c>
      <c r="Q5" s="26" t="s">
        <v>58</v>
      </c>
      <c r="R5" s="26" t="s">
        <v>58</v>
      </c>
      <c r="T5" s="26" t="s">
        <v>58</v>
      </c>
      <c r="U5" s="26" t="s">
        <v>58</v>
      </c>
      <c r="W5" s="26" t="s">
        <v>59</v>
      </c>
      <c r="X5" s="26" t="s">
        <v>60</v>
      </c>
      <c r="Y5" s="26" t="s">
        <v>62</v>
      </c>
      <c r="Z5" s="26" t="s">
        <v>63</v>
      </c>
      <c r="AA5" s="26" t="s">
        <v>65</v>
      </c>
      <c r="AB5" s="26" t="s">
        <v>62</v>
      </c>
      <c r="AC5" s="26" t="s">
        <v>63</v>
      </c>
      <c r="AD5" s="26" t="s">
        <v>65</v>
      </c>
      <c r="AE5" s="26" t="s">
        <v>62</v>
      </c>
      <c r="AF5" s="26" t="s">
        <v>63</v>
      </c>
      <c r="AG5" s="26" t="s">
        <v>65</v>
      </c>
    </row>
    <row r="6" spans="1:33" x14ac:dyDescent="0.15">
      <c r="A6" s="24">
        <v>1880</v>
      </c>
    </row>
    <row r="7" spans="1:33" x14ac:dyDescent="0.15">
      <c r="A7" s="24">
        <v>1881</v>
      </c>
    </row>
    <row r="8" spans="1:33" x14ac:dyDescent="0.15">
      <c r="A8" s="24">
        <v>1882</v>
      </c>
    </row>
    <row r="9" spans="1:33" x14ac:dyDescent="0.15">
      <c r="A9" s="24">
        <v>1883</v>
      </c>
    </row>
    <row r="10" spans="1:33" x14ac:dyDescent="0.15">
      <c r="A10" s="24">
        <v>1884</v>
      </c>
    </row>
    <row r="11" spans="1:33" x14ac:dyDescent="0.15">
      <c r="A11" s="24">
        <v>1885</v>
      </c>
    </row>
    <row r="12" spans="1:33" x14ac:dyDescent="0.15">
      <c r="A12" s="24">
        <v>1886</v>
      </c>
    </row>
    <row r="13" spans="1:33" x14ac:dyDescent="0.15">
      <c r="A13" s="24">
        <v>1887</v>
      </c>
    </row>
    <row r="14" spans="1:33" x14ac:dyDescent="0.15">
      <c r="A14" s="24">
        <v>1888</v>
      </c>
    </row>
    <row r="15" spans="1:33" x14ac:dyDescent="0.15">
      <c r="A15" s="24">
        <v>1889</v>
      </c>
    </row>
    <row r="16" spans="1:33" x14ac:dyDescent="0.15">
      <c r="A16" s="24">
        <v>1890</v>
      </c>
    </row>
    <row r="17" spans="1:1" x14ac:dyDescent="0.15">
      <c r="A17" s="24">
        <v>1891</v>
      </c>
    </row>
    <row r="18" spans="1:1" x14ac:dyDescent="0.15">
      <c r="A18" s="24">
        <v>1892</v>
      </c>
    </row>
    <row r="19" spans="1:1" x14ac:dyDescent="0.15">
      <c r="A19" s="24">
        <v>1893</v>
      </c>
    </row>
    <row r="20" spans="1:1" x14ac:dyDescent="0.15">
      <c r="A20" s="24">
        <v>1894</v>
      </c>
    </row>
    <row r="21" spans="1:1" x14ac:dyDescent="0.15">
      <c r="A21" s="24">
        <v>1895</v>
      </c>
    </row>
    <row r="22" spans="1:1" x14ac:dyDescent="0.15">
      <c r="A22" s="24">
        <v>1896</v>
      </c>
    </row>
    <row r="23" spans="1:1" x14ac:dyDescent="0.15">
      <c r="A23" s="24">
        <v>1897</v>
      </c>
    </row>
    <row r="24" spans="1:1" x14ac:dyDescent="0.15">
      <c r="A24" s="24">
        <v>1898</v>
      </c>
    </row>
    <row r="25" spans="1:1" x14ac:dyDescent="0.15">
      <c r="A25" s="24">
        <v>1899</v>
      </c>
    </row>
    <row r="26" spans="1:1" x14ac:dyDescent="0.15">
      <c r="A26" s="24">
        <v>1900</v>
      </c>
    </row>
    <row r="27" spans="1:1" x14ac:dyDescent="0.15">
      <c r="A27" s="24">
        <v>1901</v>
      </c>
    </row>
    <row r="28" spans="1:1" x14ac:dyDescent="0.15">
      <c r="A28" s="24">
        <v>1902</v>
      </c>
    </row>
    <row r="29" spans="1:1" x14ac:dyDescent="0.15">
      <c r="A29" s="24">
        <v>1903</v>
      </c>
    </row>
    <row r="30" spans="1:1" x14ac:dyDescent="0.15">
      <c r="A30" s="24">
        <v>1904</v>
      </c>
    </row>
    <row r="31" spans="1:1" x14ac:dyDescent="0.15">
      <c r="A31" s="24">
        <v>1905</v>
      </c>
    </row>
    <row r="32" spans="1:1" x14ac:dyDescent="0.15">
      <c r="A32" s="24">
        <v>1906</v>
      </c>
    </row>
    <row r="33" spans="1:1" x14ac:dyDescent="0.15">
      <c r="A33" s="24">
        <v>1907</v>
      </c>
    </row>
    <row r="34" spans="1:1" x14ac:dyDescent="0.15">
      <c r="A34" s="24">
        <v>1908</v>
      </c>
    </row>
    <row r="35" spans="1:1" x14ac:dyDescent="0.15">
      <c r="A35" s="24">
        <v>1909</v>
      </c>
    </row>
    <row r="36" spans="1:1" x14ac:dyDescent="0.15">
      <c r="A36" s="24">
        <v>1910</v>
      </c>
    </row>
    <row r="37" spans="1:1" x14ac:dyDescent="0.15">
      <c r="A37" s="24">
        <v>1911</v>
      </c>
    </row>
    <row r="38" spans="1:1" x14ac:dyDescent="0.15">
      <c r="A38" s="24">
        <v>1912</v>
      </c>
    </row>
    <row r="39" spans="1:1" x14ac:dyDescent="0.15">
      <c r="A39" s="24">
        <v>1913</v>
      </c>
    </row>
    <row r="40" spans="1:1" x14ac:dyDescent="0.15">
      <c r="A40" s="24">
        <v>1914</v>
      </c>
    </row>
    <row r="41" spans="1:1" x14ac:dyDescent="0.15">
      <c r="A41" s="24">
        <v>1915</v>
      </c>
    </row>
    <row r="42" spans="1:1" x14ac:dyDescent="0.15">
      <c r="A42" s="24">
        <v>1916</v>
      </c>
    </row>
    <row r="43" spans="1:1" x14ac:dyDescent="0.15">
      <c r="A43" s="24">
        <v>1917</v>
      </c>
    </row>
    <row r="44" spans="1:1" x14ac:dyDescent="0.15">
      <c r="A44" s="24">
        <v>1918</v>
      </c>
    </row>
    <row r="45" spans="1:1" x14ac:dyDescent="0.15">
      <c r="A45" s="24">
        <v>1919</v>
      </c>
    </row>
    <row r="46" spans="1:1" x14ac:dyDescent="0.15">
      <c r="A46" s="24">
        <v>1920</v>
      </c>
    </row>
    <row r="47" spans="1:1" x14ac:dyDescent="0.15">
      <c r="A47" s="24">
        <v>1921</v>
      </c>
    </row>
    <row r="48" spans="1:1" x14ac:dyDescent="0.15">
      <c r="A48" s="24">
        <v>1922</v>
      </c>
    </row>
    <row r="49" spans="1:1" x14ac:dyDescent="0.15">
      <c r="A49" s="24">
        <v>1923</v>
      </c>
    </row>
    <row r="50" spans="1:1" x14ac:dyDescent="0.15">
      <c r="A50" s="24">
        <v>1924</v>
      </c>
    </row>
    <row r="51" spans="1:1" x14ac:dyDescent="0.15">
      <c r="A51" s="24">
        <v>1925</v>
      </c>
    </row>
    <row r="52" spans="1:1" x14ac:dyDescent="0.15">
      <c r="A52" s="24">
        <v>1926</v>
      </c>
    </row>
    <row r="53" spans="1:1" x14ac:dyDescent="0.15">
      <c r="A53" s="24">
        <v>1927</v>
      </c>
    </row>
    <row r="54" spans="1:1" x14ac:dyDescent="0.15">
      <c r="A54" s="24">
        <v>1928</v>
      </c>
    </row>
    <row r="55" spans="1:1" x14ac:dyDescent="0.15">
      <c r="A55" s="24">
        <v>1929</v>
      </c>
    </row>
    <row r="56" spans="1:1" x14ac:dyDescent="0.15">
      <c r="A56" s="24">
        <v>1930</v>
      </c>
    </row>
    <row r="57" spans="1:1" x14ac:dyDescent="0.15">
      <c r="A57" s="24">
        <v>1931</v>
      </c>
    </row>
    <row r="58" spans="1:1" x14ac:dyDescent="0.15">
      <c r="A58" s="24">
        <v>1932</v>
      </c>
    </row>
    <row r="59" spans="1:1" x14ac:dyDescent="0.15">
      <c r="A59" s="24">
        <v>1933</v>
      </c>
    </row>
    <row r="60" spans="1:1" x14ac:dyDescent="0.15">
      <c r="A60" s="24">
        <v>1934</v>
      </c>
    </row>
    <row r="61" spans="1:1" x14ac:dyDescent="0.15">
      <c r="A61" s="24">
        <v>1935</v>
      </c>
    </row>
    <row r="62" spans="1:1" x14ac:dyDescent="0.15">
      <c r="A62" s="24">
        <v>1936</v>
      </c>
    </row>
    <row r="63" spans="1:1" x14ac:dyDescent="0.15">
      <c r="A63" s="24">
        <v>1937</v>
      </c>
    </row>
    <row r="64" spans="1:1" x14ac:dyDescent="0.15">
      <c r="A64" s="24">
        <v>1938</v>
      </c>
    </row>
    <row r="65" spans="1:24" x14ac:dyDescent="0.15">
      <c r="A65" s="24">
        <v>1939</v>
      </c>
    </row>
    <row r="66" spans="1:24" x14ac:dyDescent="0.15">
      <c r="A66" s="24">
        <v>1940</v>
      </c>
    </row>
    <row r="67" spans="1:24" x14ac:dyDescent="0.15">
      <c r="A67" s="24">
        <v>1941</v>
      </c>
    </row>
    <row r="68" spans="1:24" x14ac:dyDescent="0.15">
      <c r="A68" s="24">
        <v>1942</v>
      </c>
    </row>
    <row r="69" spans="1:24" x14ac:dyDescent="0.15">
      <c r="A69" s="24">
        <v>1943</v>
      </c>
    </row>
    <row r="70" spans="1:24" x14ac:dyDescent="0.15">
      <c r="A70" s="24">
        <v>1944</v>
      </c>
    </row>
    <row r="71" spans="1:24" x14ac:dyDescent="0.15">
      <c r="A71" s="24">
        <v>1945</v>
      </c>
    </row>
    <row r="72" spans="1:24" x14ac:dyDescent="0.15">
      <c r="A72" s="24">
        <v>1946</v>
      </c>
    </row>
    <row r="73" spans="1:24" x14ac:dyDescent="0.15">
      <c r="A73" s="24">
        <v>1947</v>
      </c>
    </row>
    <row r="74" spans="1:24" x14ac:dyDescent="0.15">
      <c r="A74" s="24">
        <v>1948</v>
      </c>
    </row>
    <row r="75" spans="1:24" x14ac:dyDescent="0.15">
      <c r="A75" s="24">
        <v>1949</v>
      </c>
    </row>
    <row r="76" spans="1:24" x14ac:dyDescent="0.15">
      <c r="A76" s="24">
        <v>1950</v>
      </c>
    </row>
    <row r="77" spans="1:24" x14ac:dyDescent="0.15">
      <c r="A77" s="24">
        <v>1951</v>
      </c>
    </row>
    <row r="78" spans="1:24" x14ac:dyDescent="0.15">
      <c r="A78" s="24">
        <v>1952</v>
      </c>
    </row>
    <row r="79" spans="1:24" x14ac:dyDescent="0.15">
      <c r="A79" s="24">
        <v>1953</v>
      </c>
    </row>
    <row r="80" spans="1:24" x14ac:dyDescent="0.15">
      <c r="A80" s="24">
        <v>1954</v>
      </c>
      <c r="W80" s="26">
        <v>100</v>
      </c>
      <c r="X80" s="26">
        <v>100</v>
      </c>
    </row>
    <row r="81" spans="1:27" x14ac:dyDescent="0.15">
      <c r="A81" s="24">
        <v>1955</v>
      </c>
    </row>
    <row r="82" spans="1:27" x14ac:dyDescent="0.15">
      <c r="A82" s="24">
        <v>1956</v>
      </c>
    </row>
    <row r="83" spans="1:27" x14ac:dyDescent="0.15">
      <c r="A83" s="24">
        <v>1957</v>
      </c>
    </row>
    <row r="84" spans="1:27" x14ac:dyDescent="0.15">
      <c r="A84" s="24">
        <v>1958</v>
      </c>
    </row>
    <row r="85" spans="1:27" x14ac:dyDescent="0.15">
      <c r="A85" s="24">
        <v>1959</v>
      </c>
    </row>
    <row r="86" spans="1:27" x14ac:dyDescent="0.15">
      <c r="A86" s="24">
        <v>1960</v>
      </c>
      <c r="W86" s="26">
        <v>112</v>
      </c>
      <c r="X86" s="26">
        <v>115</v>
      </c>
    </row>
    <row r="87" spans="1:27" x14ac:dyDescent="0.15">
      <c r="A87" s="24">
        <v>1961</v>
      </c>
      <c r="W87" s="26">
        <v>119</v>
      </c>
      <c r="X87" s="26">
        <v>122</v>
      </c>
    </row>
    <row r="88" spans="1:27" x14ac:dyDescent="0.15">
      <c r="A88" s="24">
        <v>1962</v>
      </c>
      <c r="W88" s="26">
        <v>130</v>
      </c>
      <c r="X88" s="26">
        <v>134</v>
      </c>
    </row>
    <row r="89" spans="1:27" x14ac:dyDescent="0.15">
      <c r="A89" s="24">
        <v>1963</v>
      </c>
      <c r="Y89" s="26">
        <v>100</v>
      </c>
      <c r="Z89" s="26">
        <v>100</v>
      </c>
      <c r="AA89" s="26">
        <v>100</v>
      </c>
    </row>
    <row r="90" spans="1:27" x14ac:dyDescent="0.15">
      <c r="A90" s="24">
        <v>1964</v>
      </c>
    </row>
    <row r="91" spans="1:27" x14ac:dyDescent="0.15">
      <c r="A91" s="24">
        <v>1965</v>
      </c>
      <c r="H91" s="26">
        <v>2.1800000000000002</v>
      </c>
    </row>
    <row r="92" spans="1:27" x14ac:dyDescent="0.15">
      <c r="A92" s="24">
        <v>1966</v>
      </c>
      <c r="H92" s="26">
        <v>2.38</v>
      </c>
    </row>
    <row r="93" spans="1:27" x14ac:dyDescent="0.15">
      <c r="A93" s="24">
        <v>1967</v>
      </c>
      <c r="H93" s="26">
        <v>1.94</v>
      </c>
    </row>
    <row r="94" spans="1:27" x14ac:dyDescent="0.15">
      <c r="A94" s="24">
        <v>1968</v>
      </c>
      <c r="H94" s="26">
        <v>1.98</v>
      </c>
    </row>
    <row r="95" spans="1:27" x14ac:dyDescent="0.15">
      <c r="A95" s="24">
        <v>1969</v>
      </c>
      <c r="H95" s="26">
        <v>2.87</v>
      </c>
    </row>
    <row r="96" spans="1:27" x14ac:dyDescent="0.15">
      <c r="A96" s="24">
        <v>1970</v>
      </c>
      <c r="H96" s="26">
        <v>1.1499999999999999</v>
      </c>
      <c r="Y96" s="26">
        <v>176.2</v>
      </c>
      <c r="Z96" s="26">
        <v>189.9</v>
      </c>
      <c r="AA96" s="26">
        <v>188.9</v>
      </c>
    </row>
    <row r="97" spans="1:30" x14ac:dyDescent="0.15">
      <c r="A97" s="24">
        <v>1971</v>
      </c>
      <c r="Y97" s="26">
        <v>194.4</v>
      </c>
      <c r="Z97" s="26">
        <v>217.5</v>
      </c>
      <c r="AA97" s="26">
        <v>197.2</v>
      </c>
    </row>
    <row r="98" spans="1:30" x14ac:dyDescent="0.15">
      <c r="A98" s="24">
        <v>1972</v>
      </c>
      <c r="C98" s="26">
        <v>0.14000000000000001</v>
      </c>
      <c r="F98" s="26">
        <v>0.2</v>
      </c>
      <c r="H98" s="26">
        <v>2.4300000000000002</v>
      </c>
      <c r="I98" s="26">
        <v>0.63</v>
      </c>
      <c r="L98" s="26">
        <v>0.39</v>
      </c>
      <c r="O98" s="26">
        <v>0.32</v>
      </c>
      <c r="R98" s="26">
        <v>0.18</v>
      </c>
      <c r="U98" s="26">
        <v>1.36</v>
      </c>
      <c r="Y98" s="26">
        <v>216.8</v>
      </c>
      <c r="Z98" s="26">
        <v>247.6</v>
      </c>
      <c r="AA98" s="26">
        <v>207</v>
      </c>
    </row>
    <row r="99" spans="1:30" x14ac:dyDescent="0.15">
      <c r="A99" s="24">
        <v>1973</v>
      </c>
      <c r="C99" s="30">
        <f>C98*(Z99/Z98)</f>
        <v>0.17647011308562202</v>
      </c>
      <c r="F99" s="30">
        <f>F98*(Z99/Z98)</f>
        <v>0.2521001615508886</v>
      </c>
      <c r="H99" s="26">
        <v>1.76</v>
      </c>
      <c r="I99" s="30">
        <f>I98*(Z99/Z98)</f>
        <v>0.79411550888529903</v>
      </c>
      <c r="L99" s="30">
        <f>L98*(Z99/Z98)</f>
        <v>0.4915953150242327</v>
      </c>
      <c r="O99" s="30">
        <f>O98*(Z99/Z98)</f>
        <v>0.40336025848142171</v>
      </c>
      <c r="R99" s="30">
        <f>R98*(Y99/Y98)</f>
        <v>0.21553505535055351</v>
      </c>
      <c r="U99" s="30">
        <f>U98*(AA99/AA98)</f>
        <v>1.5321352657004832</v>
      </c>
      <c r="Y99" s="26">
        <v>259.60000000000002</v>
      </c>
      <c r="Z99" s="26">
        <v>312.10000000000002</v>
      </c>
      <c r="AA99" s="26">
        <v>233.2</v>
      </c>
    </row>
    <row r="100" spans="1:30" x14ac:dyDescent="0.15">
      <c r="A100" s="24">
        <v>1974</v>
      </c>
      <c r="C100" s="30">
        <f t="shared" ref="C100:C102" si="0">C99*(Z100/Z99)</f>
        <v>0.21220516962843303</v>
      </c>
      <c r="F100" s="30">
        <f t="shared" ref="F100:F102" si="1">F99*(Z100/Z99)</f>
        <v>0.30315024232633286</v>
      </c>
      <c r="H100" s="26">
        <v>3.42</v>
      </c>
      <c r="I100" s="30">
        <f t="shared" ref="I100:I102" si="2">I99*(Z100/Z99)</f>
        <v>0.95492326332794852</v>
      </c>
      <c r="L100" s="30">
        <f t="shared" ref="L100:L102" si="3">L99*(Z100/Z99)</f>
        <v>0.59114297253634907</v>
      </c>
      <c r="O100" s="30">
        <f t="shared" ref="O100:O102" si="4">O99*(Z100/Z99)</f>
        <v>0.48504038772213254</v>
      </c>
      <c r="R100" s="30">
        <f t="shared" ref="R100:R102" si="5">R99*(Y100/Y99)</f>
        <v>0.25995387453874541</v>
      </c>
      <c r="U100" s="30">
        <f>U99*(AA100/AA99)</f>
        <v>1.8777198067632852</v>
      </c>
      <c r="Y100" s="26">
        <v>313.10000000000002</v>
      </c>
      <c r="Z100" s="26">
        <v>375.3</v>
      </c>
      <c r="AA100" s="26">
        <v>285.8</v>
      </c>
    </row>
    <row r="101" spans="1:30" x14ac:dyDescent="0.15">
      <c r="A101" s="24">
        <v>1975</v>
      </c>
      <c r="C101" s="30">
        <f t="shared" si="0"/>
        <v>0.28621970920840073</v>
      </c>
      <c r="F101" s="30">
        <f t="shared" si="1"/>
        <v>0.40888529886914388</v>
      </c>
      <c r="I101" s="30">
        <f t="shared" si="2"/>
        <v>1.2879886914378031</v>
      </c>
      <c r="L101" s="30">
        <f t="shared" si="3"/>
        <v>0.79732633279483056</v>
      </c>
      <c r="O101" s="30">
        <f t="shared" si="4"/>
        <v>0.65421647819063011</v>
      </c>
      <c r="R101" s="30">
        <f t="shared" si="5"/>
        <v>0.35742619926199265</v>
      </c>
      <c r="U101" s="30">
        <f t="shared" ref="U101:U102" si="6">U100*(AA101/AA100)</f>
        <v>2.5215845410628024</v>
      </c>
      <c r="Y101" s="26">
        <v>430.5</v>
      </c>
      <c r="Z101" s="26">
        <v>506.2</v>
      </c>
      <c r="AA101" s="26">
        <v>383.8</v>
      </c>
    </row>
    <row r="102" spans="1:30" x14ac:dyDescent="0.15">
      <c r="A102" s="24">
        <v>1976</v>
      </c>
      <c r="C102" s="30">
        <f t="shared" si="0"/>
        <v>0.47626009693053328</v>
      </c>
      <c r="F102" s="30">
        <f t="shared" si="1"/>
        <v>0.6803715670436189</v>
      </c>
      <c r="I102" s="30">
        <f t="shared" si="2"/>
        <v>2.1431704361873996</v>
      </c>
      <c r="L102" s="30">
        <f t="shared" si="3"/>
        <v>1.3267245557350569</v>
      </c>
      <c r="O102" s="30">
        <f t="shared" si="4"/>
        <v>1.08859450726979</v>
      </c>
      <c r="R102" s="30">
        <f t="shared" si="5"/>
        <v>0.53858856088560891</v>
      </c>
      <c r="U102" s="30">
        <f t="shared" si="6"/>
        <v>3.6017004830917885</v>
      </c>
      <c r="Y102" s="26">
        <v>648.70000000000005</v>
      </c>
      <c r="Z102" s="26">
        <v>842.3</v>
      </c>
      <c r="AA102" s="26">
        <v>548.20000000000005</v>
      </c>
    </row>
    <row r="103" spans="1:30" x14ac:dyDescent="0.15">
      <c r="A103" s="24">
        <v>1977</v>
      </c>
      <c r="C103" s="30">
        <f>C104*(AC103/AC104)</f>
        <v>1.0963983050847455</v>
      </c>
      <c r="F103" s="30">
        <f t="shared" ref="F103:F105" si="7">F104*(AC103/AC104)</f>
        <v>4.4200211864406782</v>
      </c>
      <c r="H103" s="26">
        <v>7.72</v>
      </c>
      <c r="I103" s="30">
        <f t="shared" ref="I103:I105" si="8">I104*(AC103/AC104)</f>
        <v>6.5082097457627111</v>
      </c>
      <c r="L103" s="30">
        <f t="shared" ref="L103:L105" si="9">L104*(AC103/AC104)</f>
        <v>2.8283898305084745</v>
      </c>
      <c r="O103" s="30">
        <f t="shared" ref="O103:O105" si="10">O104*(AC103/AC104)</f>
        <v>2.0087394067796609</v>
      </c>
      <c r="R103" s="30">
        <f t="shared" ref="R103:R105" si="11">R104*(AB103/AB104)</f>
        <v>0.77086456771614198</v>
      </c>
      <c r="U103" s="30">
        <f t="shared" ref="U103:U105" si="12">U104*(AD103/AD104)</f>
        <v>7.3961313952157504</v>
      </c>
      <c r="Y103" s="26">
        <v>1370.4</v>
      </c>
      <c r="Z103" s="26">
        <v>2089.5</v>
      </c>
      <c r="AA103" s="26">
        <v>795.6</v>
      </c>
      <c r="AB103" s="26">
        <v>100</v>
      </c>
      <c r="AC103" s="26">
        <v>100</v>
      </c>
      <c r="AD103" s="26">
        <v>100</v>
      </c>
    </row>
    <row r="104" spans="1:30" x14ac:dyDescent="0.15">
      <c r="A104" s="24">
        <v>1978</v>
      </c>
      <c r="C104" s="30">
        <f t="shared" ref="C104:C105" si="13">C105*(AC104/AC105)</f>
        <v>1.7959004237288132</v>
      </c>
      <c r="F104" s="30">
        <f t="shared" si="7"/>
        <v>7.2399947033898311</v>
      </c>
      <c r="I104" s="30">
        <f t="shared" si="8"/>
        <v>10.660447563559321</v>
      </c>
      <c r="L104" s="30">
        <f t="shared" si="9"/>
        <v>4.6329025423728813</v>
      </c>
      <c r="O104" s="30">
        <f t="shared" si="10"/>
        <v>3.2903151483050848</v>
      </c>
      <c r="R104" s="30">
        <f t="shared" si="11"/>
        <v>1.3220327336331834</v>
      </c>
      <c r="U104" s="30">
        <f t="shared" si="12"/>
        <v>13.941707679981688</v>
      </c>
      <c r="AB104" s="26">
        <v>171.5</v>
      </c>
      <c r="AC104" s="26">
        <v>163.80000000000001</v>
      </c>
      <c r="AD104" s="26">
        <v>188.5</v>
      </c>
    </row>
    <row r="105" spans="1:30" x14ac:dyDescent="0.15">
      <c r="A105" s="24">
        <v>1979</v>
      </c>
      <c r="C105" s="30">
        <f t="shared" si="13"/>
        <v>2.7267425847457618</v>
      </c>
      <c r="F105" s="30">
        <f t="shared" si="7"/>
        <v>10.992592690677965</v>
      </c>
      <c r="I105" s="30">
        <f t="shared" si="8"/>
        <v>16.18591763771186</v>
      </c>
      <c r="L105" s="30">
        <f t="shared" si="9"/>
        <v>7.0342055084745754</v>
      </c>
      <c r="O105" s="30">
        <f t="shared" si="10"/>
        <v>4.995734904661016</v>
      </c>
      <c r="R105" s="30">
        <f t="shared" si="11"/>
        <v>1.9772676161919041</v>
      </c>
      <c r="U105" s="30">
        <f t="shared" si="12"/>
        <v>20.110081263591621</v>
      </c>
      <c r="AB105" s="26">
        <v>256.5</v>
      </c>
      <c r="AC105" s="26">
        <v>248.7</v>
      </c>
      <c r="AD105" s="26">
        <v>271.89999999999998</v>
      </c>
    </row>
    <row r="106" spans="1:30" x14ac:dyDescent="0.15">
      <c r="A106" s="24">
        <v>1980</v>
      </c>
      <c r="C106" s="30">
        <f>C107*(AC106/AC107)</f>
        <v>3.7518749999999992</v>
      </c>
      <c r="F106" s="30">
        <f>F107*(AC106/AC107)</f>
        <v>15.1253125</v>
      </c>
      <c r="H106" s="26">
        <v>44</v>
      </c>
      <c r="I106" s="30">
        <f>I107*(AC106/AC107)</f>
        <v>22.271093749999995</v>
      </c>
      <c r="L106" s="30">
        <f>L107*(AC106/AC107)</f>
        <v>9.6787499999999991</v>
      </c>
      <c r="O106" s="30">
        <f>O107*(AC106/AC107)</f>
        <v>6.8739062499999992</v>
      </c>
      <c r="R106" s="30">
        <f>R107*(AB106/AB107)</f>
        <v>2.7982383808095954</v>
      </c>
      <c r="U106" s="30">
        <f>U107*(AD106/AD107)</f>
        <v>28.001753462286828</v>
      </c>
      <c r="AB106" s="26">
        <v>363</v>
      </c>
      <c r="AC106" s="26">
        <v>342.2</v>
      </c>
      <c r="AD106" s="26">
        <v>378.6</v>
      </c>
    </row>
    <row r="107" spans="1:30" x14ac:dyDescent="0.15">
      <c r="A107" s="24">
        <v>1981</v>
      </c>
      <c r="C107" s="26">
        <v>8.2799999999999994</v>
      </c>
      <c r="F107" s="26">
        <v>33.380000000000003</v>
      </c>
      <c r="H107" s="26">
        <v>35</v>
      </c>
      <c r="I107" s="26">
        <v>49.15</v>
      </c>
      <c r="L107" s="26">
        <v>21.36</v>
      </c>
      <c r="O107" s="26">
        <v>15.17</v>
      </c>
      <c r="R107" s="26">
        <v>6.17</v>
      </c>
      <c r="U107" s="26">
        <v>64.62</v>
      </c>
      <c r="AB107" s="26">
        <v>800.4</v>
      </c>
      <c r="AC107" s="26">
        <v>755.2</v>
      </c>
      <c r="AD107" s="26">
        <v>873.7</v>
      </c>
    </row>
    <row r="108" spans="1:30" x14ac:dyDescent="0.15">
      <c r="A108" s="24">
        <v>1982</v>
      </c>
      <c r="C108" s="26">
        <v>8.52</v>
      </c>
      <c r="F108" s="26">
        <v>58.08</v>
      </c>
      <c r="I108" s="26">
        <v>86.4</v>
      </c>
      <c r="L108" s="26">
        <v>40.299999999999997</v>
      </c>
      <c r="O108" s="26">
        <f>O107*(AC108/AC107)</f>
        <v>20.876828654661015</v>
      </c>
      <c r="R108" s="26">
        <v>1.3</v>
      </c>
      <c r="U108" s="26">
        <v>133.66</v>
      </c>
      <c r="AB108" s="26">
        <v>977.6</v>
      </c>
      <c r="AC108" s="26">
        <v>1039.3</v>
      </c>
      <c r="AD108" s="26">
        <v>957.3</v>
      </c>
    </row>
    <row r="109" spans="1:30" x14ac:dyDescent="0.15">
      <c r="A109" s="24">
        <v>1983</v>
      </c>
      <c r="C109" s="26">
        <v>19.45</v>
      </c>
      <c r="F109" s="26">
        <v>101.54</v>
      </c>
      <c r="H109" s="26">
        <v>99</v>
      </c>
      <c r="I109" s="26">
        <v>135.75</v>
      </c>
      <c r="L109" s="26">
        <v>111.29</v>
      </c>
      <c r="O109" s="26">
        <f t="shared" ref="O109:O110" si="14">O108*(AC109/AC108)</f>
        <v>53.149235963983052</v>
      </c>
      <c r="R109" s="30">
        <f>R108*(AB109/AB108)</f>
        <v>2.7960106382978722</v>
      </c>
      <c r="U109" s="30">
        <f>U108*(AD109/AD108)</f>
        <v>261.69323931891779</v>
      </c>
      <c r="AB109" s="26">
        <v>2102.6</v>
      </c>
      <c r="AC109" s="26">
        <v>2645.9</v>
      </c>
      <c r="AD109" s="26">
        <v>1874.3</v>
      </c>
    </row>
    <row r="110" spans="1:30" x14ac:dyDescent="0.15">
      <c r="A110" s="24">
        <v>1984</v>
      </c>
      <c r="C110" s="26">
        <v>18.75</v>
      </c>
      <c r="F110" s="26">
        <v>90.14</v>
      </c>
      <c r="I110" s="26">
        <v>239</v>
      </c>
      <c r="L110" s="26">
        <v>125.55</v>
      </c>
      <c r="O110" s="26">
        <f t="shared" si="14"/>
        <v>58.904274364406781</v>
      </c>
      <c r="R110" s="30">
        <f>R109*(AB110/AB109)</f>
        <v>3.9357712765957444</v>
      </c>
      <c r="U110" s="30">
        <f>U109*(AD110/AD109)</f>
        <v>287.91422333646716</v>
      </c>
      <c r="AB110" s="26">
        <v>2959.7</v>
      </c>
      <c r="AC110" s="26">
        <v>2932.4</v>
      </c>
      <c r="AD110" s="26">
        <v>2062.1</v>
      </c>
    </row>
    <row r="111" spans="1:30" x14ac:dyDescent="0.15">
      <c r="A111" s="24">
        <v>1985</v>
      </c>
      <c r="C111" s="26">
        <v>19.11</v>
      </c>
      <c r="F111" s="26">
        <v>81.48</v>
      </c>
      <c r="I111" s="26">
        <v>276.57</v>
      </c>
      <c r="L111" s="26">
        <v>103.33</v>
      </c>
      <c r="O111" s="26">
        <v>90.25</v>
      </c>
      <c r="R111" s="26">
        <v>30.54</v>
      </c>
      <c r="U111" s="26">
        <v>300</v>
      </c>
      <c r="AB111" s="26">
        <v>3329.2</v>
      </c>
      <c r="AC111" s="26">
        <v>2496</v>
      </c>
      <c r="AD111" s="26">
        <v>4129.3</v>
      </c>
    </row>
    <row r="112" spans="1:30" x14ac:dyDescent="0.15">
      <c r="A112" s="24">
        <v>1986</v>
      </c>
      <c r="C112" s="26">
        <v>30.35</v>
      </c>
      <c r="F112" s="26">
        <v>103.39</v>
      </c>
      <c r="I112" s="26">
        <v>320.27</v>
      </c>
      <c r="L112" s="26">
        <v>112.36</v>
      </c>
      <c r="O112" s="26">
        <v>119.42</v>
      </c>
      <c r="R112" s="26">
        <v>37.19</v>
      </c>
      <c r="U112" s="26">
        <v>415.58</v>
      </c>
      <c r="AB112" s="26">
        <v>4267.1000000000004</v>
      </c>
      <c r="AC112" s="26">
        <v>3000.1</v>
      </c>
      <c r="AD112" s="26">
        <v>5221.1000000000004</v>
      </c>
    </row>
    <row r="113" spans="1:33" x14ac:dyDescent="0.15">
      <c r="A113" s="24">
        <v>1987</v>
      </c>
      <c r="C113" s="26">
        <v>55.05</v>
      </c>
      <c r="F113" s="26">
        <v>122.49</v>
      </c>
      <c r="I113" s="26">
        <v>487.67</v>
      </c>
      <c r="L113" s="26">
        <v>129.36000000000001</v>
      </c>
      <c r="O113" s="26">
        <v>136.44</v>
      </c>
      <c r="R113" s="26">
        <v>25.29</v>
      </c>
      <c r="U113" s="26">
        <v>532.99</v>
      </c>
      <c r="AB113" s="26">
        <v>6118.7</v>
      </c>
      <c r="AC113" s="26">
        <v>4279.5</v>
      </c>
      <c r="AD113" s="26">
        <v>7979.9</v>
      </c>
    </row>
    <row r="114" spans="1:33" x14ac:dyDescent="0.15">
      <c r="A114" s="24">
        <v>1988</v>
      </c>
      <c r="C114" s="26">
        <v>67.25</v>
      </c>
      <c r="F114" s="26">
        <v>212.35</v>
      </c>
      <c r="I114" s="26">
        <v>548.79</v>
      </c>
      <c r="L114" s="26">
        <v>168.89</v>
      </c>
      <c r="O114" s="26">
        <v>141.80000000000001</v>
      </c>
      <c r="R114" s="26">
        <v>42.7</v>
      </c>
      <c r="U114" s="26">
        <v>803.89</v>
      </c>
      <c r="AB114" s="26">
        <v>8343.9</v>
      </c>
      <c r="AC114" s="26">
        <v>5859.1</v>
      </c>
      <c r="AD114" s="26">
        <v>10376.4</v>
      </c>
    </row>
    <row r="115" spans="1:33" x14ac:dyDescent="0.15">
      <c r="A115" s="24">
        <v>1989</v>
      </c>
      <c r="B115" s="26">
        <v>46.54</v>
      </c>
      <c r="C115" s="26">
        <v>60.08</v>
      </c>
      <c r="F115" s="26">
        <v>226.54</v>
      </c>
      <c r="I115" s="26">
        <v>770</v>
      </c>
      <c r="L115" s="26">
        <v>220</v>
      </c>
      <c r="O115" s="26">
        <v>158.61000000000001</v>
      </c>
      <c r="R115" s="26">
        <v>43.72</v>
      </c>
      <c r="U115" s="26">
        <v>955.44</v>
      </c>
      <c r="AB115" s="26">
        <v>10449.299999999999</v>
      </c>
      <c r="AC115" s="26">
        <v>7443.9</v>
      </c>
      <c r="AD115" s="26">
        <v>12945</v>
      </c>
    </row>
    <row r="116" spans="1:33" x14ac:dyDescent="0.15">
      <c r="A116" s="24">
        <v>1990</v>
      </c>
      <c r="C116" s="26">
        <v>107.3</v>
      </c>
      <c r="F116" s="26">
        <v>254.9</v>
      </c>
      <c r="I116" s="26">
        <v>962.5</v>
      </c>
      <c r="L116" s="26">
        <v>225</v>
      </c>
      <c r="O116" s="26">
        <v>175.6</v>
      </c>
      <c r="R116" s="26">
        <v>58.7</v>
      </c>
      <c r="U116" s="26">
        <v>954</v>
      </c>
      <c r="AB116" s="26">
        <v>14341.5</v>
      </c>
      <c r="AC116" s="26">
        <v>10778.7</v>
      </c>
      <c r="AD116" s="26">
        <v>17124.599999999999</v>
      </c>
    </row>
    <row r="117" spans="1:33" x14ac:dyDescent="0.15">
      <c r="A117" s="24">
        <v>1991</v>
      </c>
      <c r="C117" s="26">
        <v>103.36</v>
      </c>
      <c r="F117" s="26">
        <v>290.13</v>
      </c>
      <c r="I117" s="26">
        <v>1145.83</v>
      </c>
      <c r="L117" s="26">
        <v>260.42</v>
      </c>
      <c r="O117" s="26">
        <v>142.78</v>
      </c>
      <c r="R117" s="26">
        <v>64.930000000000007</v>
      </c>
      <c r="U117" s="26">
        <v>1129.6300000000001</v>
      </c>
      <c r="AB117" s="26">
        <v>16927.400000000001</v>
      </c>
      <c r="AC117" s="26">
        <v>11570.7</v>
      </c>
      <c r="AD117" s="26">
        <v>20482.599999999999</v>
      </c>
    </row>
    <row r="118" spans="1:33" x14ac:dyDescent="0.15">
      <c r="A118" s="24">
        <v>1992</v>
      </c>
      <c r="C118" s="26">
        <v>170.85</v>
      </c>
      <c r="F118" s="26">
        <v>311.42</v>
      </c>
      <c r="I118" s="26">
        <v>1274.67</v>
      </c>
      <c r="L118" s="26">
        <v>293</v>
      </c>
      <c r="O118" s="26">
        <v>287.22000000000003</v>
      </c>
      <c r="R118" s="26">
        <v>64.930000000000007</v>
      </c>
      <c r="U118" s="26">
        <v>1373.38</v>
      </c>
      <c r="AB118" s="26">
        <v>18629.8</v>
      </c>
      <c r="AC118" s="26">
        <v>12893.9</v>
      </c>
      <c r="AD118" s="26">
        <v>22218</v>
      </c>
    </row>
    <row r="119" spans="1:33" x14ac:dyDescent="0.15">
      <c r="A119" s="24">
        <v>1993</v>
      </c>
      <c r="B119" s="26">
        <v>130.19</v>
      </c>
      <c r="C119" s="26">
        <v>126.64</v>
      </c>
      <c r="F119" s="26">
        <v>402.73</v>
      </c>
      <c r="I119" s="26">
        <v>1503.99</v>
      </c>
      <c r="L119" s="26">
        <v>452.77</v>
      </c>
      <c r="O119" s="26">
        <v>203.33</v>
      </c>
      <c r="R119" s="26">
        <v>91.33</v>
      </c>
      <c r="U119" s="26">
        <v>1567.82</v>
      </c>
      <c r="AB119" s="26">
        <v>23279.7</v>
      </c>
      <c r="AC119" s="26">
        <v>16437.3</v>
      </c>
      <c r="AD119" s="26">
        <v>26146.1</v>
      </c>
    </row>
    <row r="120" spans="1:33" x14ac:dyDescent="0.15">
      <c r="A120" s="24">
        <v>1994</v>
      </c>
      <c r="C120" s="26">
        <v>226.76</v>
      </c>
      <c r="F120" s="26">
        <v>552.59</v>
      </c>
      <c r="I120" s="26">
        <v>1643.06</v>
      </c>
      <c r="L120" s="26">
        <v>591.66999999999996</v>
      </c>
      <c r="O120" s="26">
        <v>378.75</v>
      </c>
      <c r="R120" s="26">
        <v>83.67</v>
      </c>
      <c r="U120" s="26">
        <v>1930.83</v>
      </c>
      <c r="AB120" s="26">
        <v>29069.4</v>
      </c>
      <c r="AC120" s="26">
        <v>20723.900000000001</v>
      </c>
      <c r="AD120" s="26">
        <v>33548.400000000001</v>
      </c>
    </row>
    <row r="121" spans="1:33" x14ac:dyDescent="0.15">
      <c r="A121" s="24">
        <v>1995</v>
      </c>
      <c r="C121" s="30">
        <f>C120*(AC121/AC120)</f>
        <v>372.94234251275088</v>
      </c>
      <c r="F121" s="30">
        <f>F120*(AC121/AC120)</f>
        <v>908.82081958511662</v>
      </c>
      <c r="I121" s="30">
        <f>I120*(AC121/AC120)</f>
        <v>2702.2695593976032</v>
      </c>
      <c r="L121" s="30">
        <f>L120*(AC121/AC120)</f>
        <v>973.09400156341201</v>
      </c>
      <c r="O121" s="30">
        <f>O120*(AC121/AC120)</f>
        <v>622.91370712076377</v>
      </c>
      <c r="R121" s="30">
        <f>R120*(AB122/AB121)</f>
        <v>132.74864091158162</v>
      </c>
      <c r="U121" s="30">
        <f>U120*(AD121/AD120)</f>
        <v>3187.8746661837818</v>
      </c>
      <c r="AB121" s="26">
        <v>46354.6</v>
      </c>
      <c r="AC121" s="26">
        <v>34083.699999999997</v>
      </c>
      <c r="AD121" s="26">
        <v>55389.7</v>
      </c>
    </row>
    <row r="122" spans="1:33" x14ac:dyDescent="0.15">
      <c r="A122" s="24">
        <v>1996</v>
      </c>
      <c r="C122" s="30">
        <f>C121*(AC122/AC121)</f>
        <v>526.99742229985657</v>
      </c>
      <c r="F122" s="30">
        <f>F121*(AC122/AC121)</f>
        <v>1284.2366625007842</v>
      </c>
      <c r="I122" s="30">
        <f>I121*(AC122/AC121)</f>
        <v>3818.5234815840645</v>
      </c>
      <c r="L122" s="30">
        <f>L121*(AC122/AC121)</f>
        <v>1375.0598203040931</v>
      </c>
      <c r="O122" s="30">
        <f>O121*(AC122/AC121)</f>
        <v>880.22699636651384</v>
      </c>
      <c r="R122" s="30">
        <f>R121*(AB123/AB122)</f>
        <v>170.7546968369914</v>
      </c>
      <c r="U122" s="30">
        <f>U121*(AD122/AD121)</f>
        <v>5085.2602899095036</v>
      </c>
      <c r="AB122" s="26">
        <v>73545</v>
      </c>
      <c r="AC122" s="26">
        <v>48163</v>
      </c>
      <c r="AD122" s="26">
        <v>88357</v>
      </c>
    </row>
    <row r="123" spans="1:33" x14ac:dyDescent="0.15">
      <c r="A123" s="24">
        <v>1997</v>
      </c>
      <c r="C123" s="26">
        <v>648.63</v>
      </c>
      <c r="F123" s="26">
        <v>1149.1500000000001</v>
      </c>
      <c r="I123" s="26">
        <v>4416.67</v>
      </c>
      <c r="L123" s="26">
        <v>1008.33</v>
      </c>
      <c r="O123" s="26">
        <v>650</v>
      </c>
      <c r="R123" s="26">
        <v>326.67</v>
      </c>
      <c r="U123" s="26">
        <v>18087.96</v>
      </c>
      <c r="AB123" s="26">
        <v>94601</v>
      </c>
      <c r="AC123" s="26">
        <v>93176</v>
      </c>
      <c r="AD123" s="26">
        <v>114397</v>
      </c>
      <c r="AE123" s="26">
        <v>100</v>
      </c>
      <c r="AF123" s="26">
        <v>100</v>
      </c>
      <c r="AG123" s="26">
        <v>100</v>
      </c>
    </row>
    <row r="124" spans="1:33" x14ac:dyDescent="0.15">
      <c r="A124" s="24">
        <v>1998</v>
      </c>
      <c r="C124" s="26">
        <v>505.64</v>
      </c>
      <c r="F124" s="26">
        <v>1495.22</v>
      </c>
      <c r="I124" s="26">
        <v>5075</v>
      </c>
      <c r="L124" s="26">
        <v>1693.06</v>
      </c>
      <c r="O124" s="26">
        <v>1330.56</v>
      </c>
      <c r="R124" s="26">
        <v>403.06</v>
      </c>
      <c r="U124" s="26">
        <v>63641.67</v>
      </c>
      <c r="AE124" s="26">
        <v>114.84</v>
      </c>
      <c r="AF124" s="26">
        <v>119.27</v>
      </c>
      <c r="AG124" s="26">
        <v>106.53</v>
      </c>
    </row>
    <row r="125" spans="1:33" x14ac:dyDescent="0.15">
      <c r="A125" s="24">
        <v>1999</v>
      </c>
      <c r="C125" s="26">
        <v>554.99</v>
      </c>
      <c r="F125" s="26">
        <v>1820.85</v>
      </c>
      <c r="I125" s="26">
        <v>6690.28</v>
      </c>
      <c r="L125" s="26">
        <v>2158.33</v>
      </c>
      <c r="O125" s="26">
        <v>1098.47</v>
      </c>
      <c r="R125" s="26">
        <v>447.22</v>
      </c>
      <c r="U125" s="26">
        <v>76083.33</v>
      </c>
      <c r="AE125" s="26">
        <v>124.16</v>
      </c>
      <c r="AF125" s="26">
        <v>121.77</v>
      </c>
      <c r="AG125" s="26">
        <v>117.66</v>
      </c>
    </row>
    <row r="126" spans="1:33" x14ac:dyDescent="0.15">
      <c r="A126" s="24">
        <v>2000</v>
      </c>
      <c r="C126" s="26">
        <v>1116.32</v>
      </c>
      <c r="F126" s="26">
        <v>2833.33</v>
      </c>
      <c r="I126" s="26">
        <v>10333.33</v>
      </c>
      <c r="L126" s="26">
        <v>2918.06</v>
      </c>
      <c r="O126" s="26">
        <v>2430.4499999999998</v>
      </c>
      <c r="R126" s="26">
        <v>706.25</v>
      </c>
      <c r="U126" s="26">
        <v>124152.78</v>
      </c>
      <c r="AE126" s="26">
        <v>158.63</v>
      </c>
      <c r="AF126" s="26">
        <v>145.06</v>
      </c>
      <c r="AG126" s="26">
        <v>157.72</v>
      </c>
    </row>
    <row r="127" spans="1:33" x14ac:dyDescent="0.15">
      <c r="A127" s="24">
        <v>2001</v>
      </c>
      <c r="C127" s="26">
        <v>3933.61</v>
      </c>
      <c r="F127" s="26">
        <v>4238.09</v>
      </c>
      <c r="I127" s="26">
        <v>15166.67</v>
      </c>
      <c r="L127" s="26">
        <v>4208.33</v>
      </c>
      <c r="O127" s="26">
        <v>7040.34</v>
      </c>
      <c r="R127" s="26">
        <v>954.17</v>
      </c>
      <c r="U127" s="26">
        <v>188427.22</v>
      </c>
      <c r="AE127" s="26">
        <v>210.16</v>
      </c>
      <c r="AF127" s="26">
        <v>179.97</v>
      </c>
      <c r="AG127" s="26">
        <v>235.99</v>
      </c>
    </row>
    <row r="128" spans="1:33" x14ac:dyDescent="0.15">
      <c r="A128" s="24">
        <v>2002</v>
      </c>
    </row>
    <row r="129" spans="1:1" x14ac:dyDescent="0.15">
      <c r="A129" s="24">
        <v>2003</v>
      </c>
    </row>
    <row r="130" spans="1:1" x14ac:dyDescent="0.15">
      <c r="A130" s="24">
        <v>2004</v>
      </c>
    </row>
    <row r="131" spans="1:1" x14ac:dyDescent="0.15">
      <c r="A131" s="24">
        <v>2005</v>
      </c>
    </row>
    <row r="132" spans="1:1" x14ac:dyDescent="0.15">
      <c r="A132" s="24">
        <v>2006</v>
      </c>
    </row>
    <row r="133" spans="1:1" x14ac:dyDescent="0.15">
      <c r="A133" s="24">
        <v>2007</v>
      </c>
    </row>
    <row r="134" spans="1:1" x14ac:dyDescent="0.15">
      <c r="A134" s="24">
        <v>2008</v>
      </c>
    </row>
    <row r="135" spans="1:1" x14ac:dyDescent="0.15">
      <c r="A135" s="24">
        <v>2009</v>
      </c>
    </row>
    <row r="136" spans="1:1" x14ac:dyDescent="0.15">
      <c r="A136" s="24">
        <v>2010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35"/>
  <sheetViews>
    <sheetView tabSelected="1" workbookViewId="0">
      <pane xSplit="1" ySplit="4" topLeftCell="G95" activePane="bottomRight" state="frozen"/>
      <selection pane="topRight" activeCell="B1" sqref="B1"/>
      <selection pane="bottomLeft" activeCell="A5" sqref="A5"/>
      <selection pane="bottomRight" activeCell="K1" sqref="K1:K1048576"/>
    </sheetView>
  </sheetViews>
  <sheetFormatPr baseColWidth="10" defaultColWidth="10.6640625" defaultRowHeight="14" x14ac:dyDescent="0.15"/>
  <cols>
    <col min="1" max="1" width="10.6640625" style="1"/>
    <col min="2" max="2" width="17.5" style="1" customWidth="1"/>
    <col min="3" max="4" width="15.6640625" style="1" customWidth="1"/>
    <col min="5" max="5" width="16.6640625" style="1" customWidth="1"/>
    <col min="6" max="6" width="14.1640625" style="1" customWidth="1"/>
    <col min="7" max="7" width="10.6640625" style="1"/>
    <col min="8" max="9" width="19.5" style="1" customWidth="1"/>
    <col min="10" max="10" width="23.83203125" style="1" customWidth="1"/>
    <col min="11" max="11" width="19.5" style="57" customWidth="1"/>
    <col min="12" max="12" width="19.5" style="1" customWidth="1"/>
    <col min="13" max="13" width="16.5" style="1" customWidth="1"/>
    <col min="14" max="15" width="19.5" style="1" customWidth="1"/>
    <col min="16" max="16" width="10.6640625" style="1"/>
    <col min="17" max="17" width="15.5" style="6" customWidth="1"/>
    <col min="18" max="18" width="27.5" style="6" customWidth="1"/>
    <col min="19" max="19" width="22" style="26" customWidth="1"/>
    <col min="20" max="20" width="21.5" style="26" customWidth="1"/>
    <col min="21" max="21" width="20.5" style="26" customWidth="1"/>
    <col min="22" max="22" width="18.5" style="26" customWidth="1"/>
    <col min="23" max="23" width="18.83203125" style="2" customWidth="1"/>
    <col min="24" max="24" width="18" style="2" customWidth="1"/>
    <col min="25" max="16384" width="10.6640625" style="1"/>
  </cols>
  <sheetData>
    <row r="1" spans="1:24" x14ac:dyDescent="0.15">
      <c r="A1" s="24"/>
      <c r="B1" s="1" t="s">
        <v>5</v>
      </c>
      <c r="E1" s="1" t="s">
        <v>6</v>
      </c>
      <c r="M1" s="1" t="s">
        <v>0</v>
      </c>
      <c r="N1" s="1" t="s">
        <v>0</v>
      </c>
      <c r="S1" s="25" t="s">
        <v>66</v>
      </c>
      <c r="T1" s="25" t="s">
        <v>66</v>
      </c>
      <c r="U1" s="25" t="s">
        <v>66</v>
      </c>
      <c r="V1" s="25" t="s">
        <v>66</v>
      </c>
      <c r="W1" s="31" t="s">
        <v>66</v>
      </c>
      <c r="X1" s="31" t="s">
        <v>66</v>
      </c>
    </row>
    <row r="2" spans="1:24" x14ac:dyDescent="0.15">
      <c r="A2" s="24"/>
      <c r="B2" s="1" t="s">
        <v>46</v>
      </c>
      <c r="C2" s="1" t="s">
        <v>46</v>
      </c>
      <c r="E2" s="1" t="s">
        <v>49</v>
      </c>
      <c r="F2" s="1" t="s">
        <v>49</v>
      </c>
      <c r="G2" s="1" t="s">
        <v>49</v>
      </c>
      <c r="M2" s="1" t="s">
        <v>1</v>
      </c>
      <c r="N2" s="1" t="s">
        <v>1</v>
      </c>
      <c r="Q2" s="6" t="s">
        <v>93</v>
      </c>
      <c r="S2" s="26" t="s">
        <v>56</v>
      </c>
      <c r="T2" s="26" t="s">
        <v>56</v>
      </c>
      <c r="U2" s="26" t="s">
        <v>56</v>
      </c>
      <c r="V2" s="26" t="s">
        <v>56</v>
      </c>
      <c r="W2" s="2" t="s">
        <v>56</v>
      </c>
      <c r="X2" s="2" t="s">
        <v>56</v>
      </c>
    </row>
    <row r="3" spans="1:24" x14ac:dyDescent="0.15">
      <c r="A3" s="24"/>
      <c r="B3" s="1" t="s">
        <v>2</v>
      </c>
      <c r="C3" s="1" t="s">
        <v>2</v>
      </c>
      <c r="E3" s="1" t="s">
        <v>50</v>
      </c>
      <c r="F3" s="1" t="s">
        <v>50</v>
      </c>
      <c r="G3" s="1" t="s">
        <v>50</v>
      </c>
      <c r="M3" s="1" t="s">
        <v>2</v>
      </c>
      <c r="N3" s="1" t="s">
        <v>2</v>
      </c>
      <c r="Q3" s="6" t="s">
        <v>91</v>
      </c>
      <c r="S3" s="26" t="s">
        <v>61</v>
      </c>
      <c r="T3" s="26" t="s">
        <v>61</v>
      </c>
      <c r="U3" s="26" t="s">
        <v>64</v>
      </c>
      <c r="V3" s="26" t="s">
        <v>64</v>
      </c>
      <c r="W3" s="2" t="s">
        <v>78</v>
      </c>
      <c r="X3" s="2" t="s">
        <v>78</v>
      </c>
    </row>
    <row r="4" spans="1:24" ht="28" x14ac:dyDescent="0.15">
      <c r="A4" s="24"/>
      <c r="B4" s="1" t="s">
        <v>47</v>
      </c>
      <c r="C4" s="1" t="s">
        <v>48</v>
      </c>
      <c r="E4" s="1" t="s">
        <v>47</v>
      </c>
      <c r="F4" s="1" t="s">
        <v>51</v>
      </c>
      <c r="G4" s="1" t="s">
        <v>51</v>
      </c>
      <c r="H4" s="39" t="s">
        <v>83</v>
      </c>
      <c r="I4" s="39" t="s">
        <v>88</v>
      </c>
      <c r="J4" s="39" t="s">
        <v>100</v>
      </c>
      <c r="K4" s="49" t="s">
        <v>105</v>
      </c>
      <c r="L4" s="39"/>
      <c r="M4" s="1" t="s">
        <v>3</v>
      </c>
      <c r="N4" s="1" t="s">
        <v>4</v>
      </c>
      <c r="O4" s="39" t="s">
        <v>81</v>
      </c>
      <c r="Q4" s="6" t="s">
        <v>92</v>
      </c>
      <c r="R4" s="6" t="s">
        <v>94</v>
      </c>
      <c r="S4" s="26" t="s">
        <v>67</v>
      </c>
      <c r="T4" s="26" t="s">
        <v>68</v>
      </c>
      <c r="U4" s="26" t="s">
        <v>67</v>
      </c>
      <c r="V4" s="26" t="s">
        <v>68</v>
      </c>
      <c r="W4" s="2" t="s">
        <v>67</v>
      </c>
      <c r="X4" s="2" t="s">
        <v>68</v>
      </c>
    </row>
    <row r="5" spans="1:24" x14ac:dyDescent="0.15">
      <c r="A5" s="24">
        <v>1880</v>
      </c>
    </row>
    <row r="6" spans="1:24" x14ac:dyDescent="0.15">
      <c r="A6" s="24">
        <v>1881</v>
      </c>
    </row>
    <row r="7" spans="1:24" x14ac:dyDescent="0.15">
      <c r="A7" s="24">
        <v>1882</v>
      </c>
    </row>
    <row r="8" spans="1:24" x14ac:dyDescent="0.15">
      <c r="A8" s="24">
        <v>1883</v>
      </c>
    </row>
    <row r="9" spans="1:24" x14ac:dyDescent="0.15">
      <c r="A9" s="24">
        <v>1884</v>
      </c>
    </row>
    <row r="10" spans="1:24" x14ac:dyDescent="0.15">
      <c r="A10" s="24">
        <v>1885</v>
      </c>
    </row>
    <row r="11" spans="1:24" x14ac:dyDescent="0.15">
      <c r="A11" s="24">
        <v>1886</v>
      </c>
    </row>
    <row r="12" spans="1:24" x14ac:dyDescent="0.15">
      <c r="A12" s="24">
        <v>1887</v>
      </c>
    </row>
    <row r="13" spans="1:24" x14ac:dyDescent="0.15">
      <c r="A13" s="24">
        <v>1888</v>
      </c>
    </row>
    <row r="14" spans="1:24" x14ac:dyDescent="0.15">
      <c r="A14" s="24">
        <v>1889</v>
      </c>
    </row>
    <row r="15" spans="1:24" x14ac:dyDescent="0.15">
      <c r="A15" s="24">
        <v>1890</v>
      </c>
    </row>
    <row r="16" spans="1:24" x14ac:dyDescent="0.15">
      <c r="A16" s="24">
        <v>1891</v>
      </c>
    </row>
    <row r="17" spans="1:1" x14ac:dyDescent="0.15">
      <c r="A17" s="24">
        <v>1892</v>
      </c>
    </row>
    <row r="18" spans="1:1" x14ac:dyDescent="0.15">
      <c r="A18" s="24">
        <v>1893</v>
      </c>
    </row>
    <row r="19" spans="1:1" x14ac:dyDescent="0.15">
      <c r="A19" s="24">
        <v>1894</v>
      </c>
    </row>
    <row r="20" spans="1:1" x14ac:dyDescent="0.15">
      <c r="A20" s="24">
        <v>1895</v>
      </c>
    </row>
    <row r="21" spans="1:1" x14ac:dyDescent="0.15">
      <c r="A21" s="24">
        <v>1896</v>
      </c>
    </row>
    <row r="22" spans="1:1" x14ac:dyDescent="0.15">
      <c r="A22" s="24">
        <v>1897</v>
      </c>
    </row>
    <row r="23" spans="1:1" x14ac:dyDescent="0.15">
      <c r="A23" s="24">
        <v>1898</v>
      </c>
    </row>
    <row r="24" spans="1:1" x14ac:dyDescent="0.15">
      <c r="A24" s="24">
        <v>1899</v>
      </c>
    </row>
    <row r="25" spans="1:1" x14ac:dyDescent="0.15">
      <c r="A25" s="24">
        <v>1900</v>
      </c>
    </row>
    <row r="26" spans="1:1" x14ac:dyDescent="0.15">
      <c r="A26" s="24">
        <v>1901</v>
      </c>
    </row>
    <row r="27" spans="1:1" x14ac:dyDescent="0.15">
      <c r="A27" s="24">
        <v>1902</v>
      </c>
    </row>
    <row r="28" spans="1:1" x14ac:dyDescent="0.15">
      <c r="A28" s="24">
        <v>1903</v>
      </c>
    </row>
    <row r="29" spans="1:1" x14ac:dyDescent="0.15">
      <c r="A29" s="24">
        <v>1904</v>
      </c>
    </row>
    <row r="30" spans="1:1" x14ac:dyDescent="0.15">
      <c r="A30" s="24">
        <v>1905</v>
      </c>
    </row>
    <row r="31" spans="1:1" x14ac:dyDescent="0.15">
      <c r="A31" s="24">
        <v>1906</v>
      </c>
    </row>
    <row r="32" spans="1:1" x14ac:dyDescent="0.15">
      <c r="A32" s="24">
        <v>1907</v>
      </c>
    </row>
    <row r="33" spans="1:1" x14ac:dyDescent="0.15">
      <c r="A33" s="24">
        <v>1908</v>
      </c>
    </row>
    <row r="34" spans="1:1" x14ac:dyDescent="0.15">
      <c r="A34" s="24">
        <v>1909</v>
      </c>
    </row>
    <row r="35" spans="1:1" x14ac:dyDescent="0.15">
      <c r="A35" s="24">
        <v>1910</v>
      </c>
    </row>
    <row r="36" spans="1:1" x14ac:dyDescent="0.15">
      <c r="A36" s="24">
        <v>1911</v>
      </c>
    </row>
    <row r="37" spans="1:1" x14ac:dyDescent="0.15">
      <c r="A37" s="24">
        <v>1912</v>
      </c>
    </row>
    <row r="38" spans="1:1" x14ac:dyDescent="0.15">
      <c r="A38" s="24">
        <v>1913</v>
      </c>
    </row>
    <row r="39" spans="1:1" x14ac:dyDescent="0.15">
      <c r="A39" s="24">
        <v>1914</v>
      </c>
    </row>
    <row r="40" spans="1:1" x14ac:dyDescent="0.15">
      <c r="A40" s="24">
        <v>1915</v>
      </c>
    </row>
    <row r="41" spans="1:1" x14ac:dyDescent="0.15">
      <c r="A41" s="24">
        <v>1916</v>
      </c>
    </row>
    <row r="42" spans="1:1" x14ac:dyDescent="0.15">
      <c r="A42" s="24">
        <v>1917</v>
      </c>
    </row>
    <row r="43" spans="1:1" x14ac:dyDescent="0.15">
      <c r="A43" s="24">
        <v>1918</v>
      </c>
    </row>
    <row r="44" spans="1:1" x14ac:dyDescent="0.15">
      <c r="A44" s="24">
        <v>1919</v>
      </c>
    </row>
    <row r="45" spans="1:1" x14ac:dyDescent="0.15">
      <c r="A45" s="24">
        <v>1920</v>
      </c>
    </row>
    <row r="46" spans="1:1" x14ac:dyDescent="0.15">
      <c r="A46" s="24">
        <v>1921</v>
      </c>
    </row>
    <row r="47" spans="1:1" x14ac:dyDescent="0.15">
      <c r="A47" s="24">
        <v>1922</v>
      </c>
    </row>
    <row r="48" spans="1:1" x14ac:dyDescent="0.15">
      <c r="A48" s="24">
        <v>1923</v>
      </c>
    </row>
    <row r="49" spans="1:1" x14ac:dyDescent="0.15">
      <c r="A49" s="24">
        <v>1924</v>
      </c>
    </row>
    <row r="50" spans="1:1" x14ac:dyDescent="0.15">
      <c r="A50" s="24">
        <v>1925</v>
      </c>
    </row>
    <row r="51" spans="1:1" x14ac:dyDescent="0.15">
      <c r="A51" s="24">
        <v>1926</v>
      </c>
    </row>
    <row r="52" spans="1:1" x14ac:dyDescent="0.15">
      <c r="A52" s="24">
        <v>1927</v>
      </c>
    </row>
    <row r="53" spans="1:1" x14ac:dyDescent="0.15">
      <c r="A53" s="24">
        <v>1928</v>
      </c>
    </row>
    <row r="54" spans="1:1" x14ac:dyDescent="0.15">
      <c r="A54" s="24">
        <v>1929</v>
      </c>
    </row>
    <row r="55" spans="1:1" x14ac:dyDescent="0.15">
      <c r="A55" s="24">
        <v>1930</v>
      </c>
    </row>
    <row r="56" spans="1:1" x14ac:dyDescent="0.15">
      <c r="A56" s="24">
        <v>1931</v>
      </c>
    </row>
    <row r="57" spans="1:1" x14ac:dyDescent="0.15">
      <c r="A57" s="24">
        <v>1932</v>
      </c>
    </row>
    <row r="58" spans="1:1" x14ac:dyDescent="0.15">
      <c r="A58" s="24">
        <v>1933</v>
      </c>
    </row>
    <row r="59" spans="1:1" x14ac:dyDescent="0.15">
      <c r="A59" s="24">
        <v>1934</v>
      </c>
    </row>
    <row r="60" spans="1:1" x14ac:dyDescent="0.15">
      <c r="A60" s="24">
        <v>1935</v>
      </c>
    </row>
    <row r="61" spans="1:1" x14ac:dyDescent="0.15">
      <c r="A61" s="24">
        <v>1936</v>
      </c>
    </row>
    <row r="62" spans="1:1" x14ac:dyDescent="0.15">
      <c r="A62" s="24">
        <v>1937</v>
      </c>
    </row>
    <row r="63" spans="1:1" x14ac:dyDescent="0.15">
      <c r="A63" s="24">
        <v>1938</v>
      </c>
    </row>
    <row r="64" spans="1:1" x14ac:dyDescent="0.15">
      <c r="A64" s="24">
        <v>1939</v>
      </c>
    </row>
    <row r="65" spans="1:1" x14ac:dyDescent="0.15">
      <c r="A65" s="24">
        <v>1940</v>
      </c>
    </row>
    <row r="66" spans="1:1" x14ac:dyDescent="0.15">
      <c r="A66" s="24">
        <v>1941</v>
      </c>
    </row>
    <row r="67" spans="1:1" x14ac:dyDescent="0.15">
      <c r="A67" s="24">
        <v>1942</v>
      </c>
    </row>
    <row r="68" spans="1:1" x14ac:dyDescent="0.15">
      <c r="A68" s="24">
        <v>1943</v>
      </c>
    </row>
    <row r="69" spans="1:1" x14ac:dyDescent="0.15">
      <c r="A69" s="24">
        <v>1944</v>
      </c>
    </row>
    <row r="70" spans="1:1" x14ac:dyDescent="0.15">
      <c r="A70" s="24">
        <v>1945</v>
      </c>
    </row>
    <row r="71" spans="1:1" x14ac:dyDescent="0.15">
      <c r="A71" s="24">
        <v>1946</v>
      </c>
    </row>
    <row r="72" spans="1:1" x14ac:dyDescent="0.15">
      <c r="A72" s="24">
        <v>1947</v>
      </c>
    </row>
    <row r="73" spans="1:1" x14ac:dyDescent="0.15">
      <c r="A73" s="24">
        <v>1948</v>
      </c>
    </row>
    <row r="74" spans="1:1" x14ac:dyDescent="0.15">
      <c r="A74" s="24">
        <v>1949</v>
      </c>
    </row>
    <row r="75" spans="1:1" x14ac:dyDescent="0.15">
      <c r="A75" s="24">
        <v>1950</v>
      </c>
    </row>
    <row r="76" spans="1:1" x14ac:dyDescent="0.15">
      <c r="A76" s="24">
        <v>1951</v>
      </c>
    </row>
    <row r="77" spans="1:1" x14ac:dyDescent="0.15">
      <c r="A77" s="24">
        <v>1952</v>
      </c>
    </row>
    <row r="78" spans="1:1" x14ac:dyDescent="0.15">
      <c r="A78" s="24">
        <v>1953</v>
      </c>
    </row>
    <row r="79" spans="1:1" x14ac:dyDescent="0.15">
      <c r="A79" s="24">
        <v>1954</v>
      </c>
    </row>
    <row r="80" spans="1:1" x14ac:dyDescent="0.15">
      <c r="A80" s="24">
        <v>1955</v>
      </c>
    </row>
    <row r="81" spans="1:20" x14ac:dyDescent="0.15">
      <c r="A81" s="24">
        <v>1956</v>
      </c>
    </row>
    <row r="82" spans="1:20" x14ac:dyDescent="0.15">
      <c r="A82" s="24">
        <v>1957</v>
      </c>
    </row>
    <row r="83" spans="1:20" x14ac:dyDescent="0.15">
      <c r="A83" s="24">
        <v>1958</v>
      </c>
    </row>
    <row r="84" spans="1:20" x14ac:dyDescent="0.15">
      <c r="A84" s="24">
        <v>1959</v>
      </c>
    </row>
    <row r="85" spans="1:20" x14ac:dyDescent="0.15">
      <c r="A85" s="24">
        <v>1960</v>
      </c>
    </row>
    <row r="86" spans="1:20" x14ac:dyDescent="0.15">
      <c r="A86" s="24">
        <v>1961</v>
      </c>
    </row>
    <row r="87" spans="1:20" x14ac:dyDescent="0.15">
      <c r="A87" s="24">
        <v>1962</v>
      </c>
    </row>
    <row r="88" spans="1:20" x14ac:dyDescent="0.15">
      <c r="A88" s="24">
        <v>1963</v>
      </c>
      <c r="G88" s="1">
        <f>G95*(S88/S95)</f>
        <v>1.900292238248551</v>
      </c>
      <c r="S88" s="26">
        <v>100</v>
      </c>
      <c r="T88" s="26">
        <v>100</v>
      </c>
    </row>
    <row r="89" spans="1:20" x14ac:dyDescent="0.15">
      <c r="A89" s="24">
        <v>1964</v>
      </c>
    </row>
    <row r="90" spans="1:20" x14ac:dyDescent="0.15">
      <c r="A90" s="24">
        <v>1965</v>
      </c>
    </row>
    <row r="91" spans="1:20" x14ac:dyDescent="0.15">
      <c r="A91" s="24">
        <v>1966</v>
      </c>
    </row>
    <row r="92" spans="1:20" x14ac:dyDescent="0.15">
      <c r="A92" s="24">
        <v>1967</v>
      </c>
    </row>
    <row r="93" spans="1:20" x14ac:dyDescent="0.15">
      <c r="A93" s="24">
        <v>1968</v>
      </c>
    </row>
    <row r="94" spans="1:20" x14ac:dyDescent="0.15">
      <c r="A94" s="24">
        <v>1969</v>
      </c>
    </row>
    <row r="95" spans="1:20" x14ac:dyDescent="0.15">
      <c r="A95" s="24">
        <v>1970</v>
      </c>
      <c r="D95" s="1">
        <f>D96*(S96/S97)</f>
        <v>492.82520448348987</v>
      </c>
      <c r="G95" s="1">
        <f t="shared" ref="G95:G101" si="0">G96*(S95/S96)</f>
        <v>2.1796351972710881</v>
      </c>
      <c r="H95" s="1">
        <f>H96*(S95/S96)</f>
        <v>326.25108338804984</v>
      </c>
      <c r="I95" s="1">
        <f t="shared" ref="I95:I135" si="1">G95*312</f>
        <v>680.04618154857951</v>
      </c>
      <c r="J95" s="1">
        <f>H95/312</f>
        <v>1.0456765493206726</v>
      </c>
      <c r="K95" s="57">
        <f>J95*312</f>
        <v>326.25108338804984</v>
      </c>
      <c r="M95" s="1">
        <v>43</v>
      </c>
      <c r="N95" s="1">
        <f>M95/26</f>
        <v>1.6538461538461537</v>
      </c>
      <c r="O95" s="1">
        <f>N95*312</f>
        <v>516</v>
      </c>
      <c r="R95" s="6">
        <f t="shared" ref="R95:R98" si="2">R96*(S95/S96)</f>
        <v>389.5130663164806</v>
      </c>
      <c r="S95" s="26">
        <v>114.7</v>
      </c>
      <c r="T95" s="26">
        <v>112.9</v>
      </c>
    </row>
    <row r="96" spans="1:20" x14ac:dyDescent="0.15">
      <c r="A96" s="24">
        <v>1971</v>
      </c>
      <c r="D96" s="1">
        <f>D97*(S97/S98)</f>
        <v>615.92390184792487</v>
      </c>
      <c r="G96" s="1">
        <f t="shared" si="0"/>
        <v>2.1758346127945911</v>
      </c>
      <c r="H96" s="1">
        <f>H97*(S96/S97)</f>
        <v>325.68220617202883</v>
      </c>
      <c r="I96" s="1">
        <f t="shared" si="1"/>
        <v>678.86039919191239</v>
      </c>
      <c r="J96" s="1">
        <f t="shared" ref="J96:J98" si="3">H96/312</f>
        <v>1.0438532249103487</v>
      </c>
      <c r="K96" s="57">
        <f t="shared" ref="K96:K135" si="4">J96*312</f>
        <v>325.68220617202877</v>
      </c>
      <c r="M96" s="1">
        <v>40</v>
      </c>
      <c r="N96" s="1">
        <f t="shared" ref="N96:N119" si="5">M96/26</f>
        <v>1.5384615384615385</v>
      </c>
      <c r="O96" s="1">
        <f t="shared" ref="O96:O135" si="6">N96*312</f>
        <v>480</v>
      </c>
      <c r="R96" s="6">
        <f t="shared" si="2"/>
        <v>388.83388049901509</v>
      </c>
      <c r="S96" s="26">
        <v>114.5</v>
      </c>
      <c r="T96" s="26">
        <v>111.4</v>
      </c>
    </row>
    <row r="97" spans="1:22" x14ac:dyDescent="0.15">
      <c r="A97" s="24">
        <v>1972</v>
      </c>
      <c r="D97" s="1">
        <f>D98*(S98/S99)</f>
        <v>657.24374431990304</v>
      </c>
      <c r="G97" s="1">
        <f t="shared" si="0"/>
        <v>2.7193181929336765</v>
      </c>
      <c r="H97" s="1">
        <f>H98*(S97/S98)</f>
        <v>407.0316480630334</v>
      </c>
      <c r="I97" s="1">
        <f t="shared" si="1"/>
        <v>848.42727619530706</v>
      </c>
      <c r="J97" s="1">
        <f t="shared" si="3"/>
        <v>1.3045886155866455</v>
      </c>
      <c r="K97" s="57">
        <f t="shared" si="4"/>
        <v>407.0316480630334</v>
      </c>
      <c r="M97" s="1">
        <v>32</v>
      </c>
      <c r="N97" s="1">
        <f t="shared" si="5"/>
        <v>1.2307692307692308</v>
      </c>
      <c r="O97" s="1">
        <f t="shared" si="6"/>
        <v>384</v>
      </c>
      <c r="R97" s="6">
        <f t="shared" si="2"/>
        <v>485.95745239658567</v>
      </c>
      <c r="S97" s="26">
        <v>143.1</v>
      </c>
      <c r="T97" s="26">
        <v>121.8</v>
      </c>
    </row>
    <row r="98" spans="1:22" x14ac:dyDescent="0.15">
      <c r="A98" s="24">
        <v>1973</v>
      </c>
      <c r="D98" s="1">
        <f>D99*(S99/S100)</f>
        <v>838.01805513480758</v>
      </c>
      <c r="G98" s="1">
        <f t="shared" si="0"/>
        <v>2.9017462478055376</v>
      </c>
      <c r="H98" s="1">
        <f>H99*(S98/S99)</f>
        <v>434.33775443204195</v>
      </c>
      <c r="I98" s="1">
        <f t="shared" si="1"/>
        <v>905.34482931532773</v>
      </c>
      <c r="J98" s="1">
        <f t="shared" si="3"/>
        <v>1.3921081872821857</v>
      </c>
      <c r="K98" s="57">
        <f t="shared" si="4"/>
        <v>434.33775443204195</v>
      </c>
      <c r="M98" s="1">
        <v>41</v>
      </c>
      <c r="N98" s="1">
        <f t="shared" si="5"/>
        <v>1.5769230769230769</v>
      </c>
      <c r="O98" s="1">
        <f t="shared" si="6"/>
        <v>492</v>
      </c>
      <c r="R98" s="6">
        <f t="shared" si="2"/>
        <v>518.55837163493106</v>
      </c>
      <c r="S98" s="26">
        <v>152.69999999999999</v>
      </c>
      <c r="T98" s="26">
        <v>132.5</v>
      </c>
    </row>
    <row r="99" spans="1:22" x14ac:dyDescent="0.15">
      <c r="A99" s="24">
        <v>1974</v>
      </c>
      <c r="D99" s="1">
        <f>D100*(S100/S101)</f>
        <v>1311.044168433808</v>
      </c>
      <c r="G99" s="1">
        <f t="shared" si="0"/>
        <v>3.6998689878699289</v>
      </c>
      <c r="H99" s="1">
        <f>H100*(S99/S100)</f>
        <v>553.80196979645427</v>
      </c>
      <c r="I99" s="1">
        <f t="shared" si="1"/>
        <v>1154.3591242154178</v>
      </c>
      <c r="J99" s="1">
        <f>H99/312</f>
        <v>1.7750063134501739</v>
      </c>
      <c r="K99" s="57">
        <f t="shared" si="4"/>
        <v>553.80196979645427</v>
      </c>
      <c r="M99" s="1">
        <v>54</v>
      </c>
      <c r="N99" s="1">
        <f t="shared" si="5"/>
        <v>2.0769230769230771</v>
      </c>
      <c r="O99" s="1">
        <f t="shared" si="6"/>
        <v>648</v>
      </c>
      <c r="R99" s="6">
        <f>R100*(S99/S100)</f>
        <v>661.18739330269204</v>
      </c>
      <c r="S99" s="26">
        <v>194.7</v>
      </c>
      <c r="T99" s="26">
        <v>163.30000000000001</v>
      </c>
    </row>
    <row r="100" spans="1:22" x14ac:dyDescent="0.15">
      <c r="A100" s="24">
        <v>1975</v>
      </c>
      <c r="B100" s="21">
        <v>118.4</v>
      </c>
      <c r="C100" s="21">
        <f>B100/26</f>
        <v>4.5538461538461537</v>
      </c>
      <c r="D100" s="21">
        <f>C100*312</f>
        <v>1420.8</v>
      </c>
      <c r="E100" s="12">
        <v>72.2</v>
      </c>
      <c r="F100" s="12">
        <f>E100/26</f>
        <v>2.7769230769230768</v>
      </c>
      <c r="G100" s="1">
        <f t="shared" si="0"/>
        <v>5.7882901577050871</v>
      </c>
      <c r="H100" s="1">
        <f>F100*312</f>
        <v>866.4</v>
      </c>
      <c r="I100" s="1">
        <f t="shared" si="1"/>
        <v>1805.9465292039872</v>
      </c>
      <c r="J100" s="1">
        <f>F100</f>
        <v>2.7769230769230768</v>
      </c>
      <c r="K100" s="57">
        <f t="shared" si="4"/>
        <v>866.4</v>
      </c>
      <c r="M100" s="1">
        <v>54</v>
      </c>
      <c r="N100" s="1">
        <f t="shared" si="5"/>
        <v>2.0769230769230771</v>
      </c>
      <c r="O100" s="1">
        <f t="shared" si="6"/>
        <v>648</v>
      </c>
      <c r="Q100" s="6">
        <f t="shared" ref="Q100:Q116" si="7">AVERAGE(B100,M100)</f>
        <v>86.2</v>
      </c>
      <c r="R100" s="6">
        <f>Q100*12</f>
        <v>1034.4000000000001</v>
      </c>
      <c r="S100" s="26">
        <v>304.60000000000002</v>
      </c>
      <c r="T100" s="26">
        <v>218.5</v>
      </c>
    </row>
    <row r="101" spans="1:22" x14ac:dyDescent="0.15">
      <c r="A101" s="24">
        <v>1976</v>
      </c>
      <c r="B101" s="21">
        <v>125</v>
      </c>
      <c r="C101" s="21">
        <f t="shared" ref="C101:C116" si="8">B101/26</f>
        <v>4.8076923076923075</v>
      </c>
      <c r="D101" s="21">
        <f t="shared" ref="D101:D116" si="9">C101*312</f>
        <v>1500</v>
      </c>
      <c r="E101" s="12">
        <v>85.1</v>
      </c>
      <c r="F101" s="12">
        <f t="shared" ref="F101:F116" si="10">E101/26</f>
        <v>3.273076923076923</v>
      </c>
      <c r="G101" s="1">
        <f t="shared" si="0"/>
        <v>6.2728646784584674</v>
      </c>
      <c r="H101" s="1">
        <f t="shared" ref="H101:H116" si="11">F101*312</f>
        <v>1021.1999999999999</v>
      </c>
      <c r="I101" s="1">
        <f t="shared" si="1"/>
        <v>1957.1337796790419</v>
      </c>
      <c r="J101" s="1">
        <f t="shared" ref="J101:J102" si="12">F101</f>
        <v>3.273076923076923</v>
      </c>
      <c r="K101" s="57">
        <f t="shared" si="4"/>
        <v>1021.1999999999999</v>
      </c>
      <c r="M101" s="1">
        <v>92</v>
      </c>
      <c r="N101" s="1">
        <f t="shared" si="5"/>
        <v>3.5384615384615383</v>
      </c>
      <c r="O101" s="1">
        <f t="shared" si="6"/>
        <v>1104</v>
      </c>
      <c r="Q101" s="6">
        <f t="shared" si="7"/>
        <v>108.5</v>
      </c>
      <c r="R101" s="6">
        <f t="shared" ref="R101:R116" si="13">Q101*12</f>
        <v>1302</v>
      </c>
      <c r="S101" s="26">
        <v>330.1</v>
      </c>
      <c r="T101" s="26">
        <v>245.4</v>
      </c>
    </row>
    <row r="102" spans="1:22" x14ac:dyDescent="0.15">
      <c r="A102" s="24">
        <v>1977</v>
      </c>
      <c r="B102" s="21">
        <v>223.36</v>
      </c>
      <c r="C102" s="21">
        <f t="shared" si="8"/>
        <v>8.5907692307692312</v>
      </c>
      <c r="D102" s="21">
        <f t="shared" si="9"/>
        <v>2680.32</v>
      </c>
      <c r="E102" s="12">
        <v>153.46</v>
      </c>
      <c r="F102" s="12">
        <f t="shared" si="10"/>
        <v>5.9023076923076925</v>
      </c>
      <c r="G102" s="27">
        <v>5.9023076919999999</v>
      </c>
      <c r="H102" s="1">
        <f t="shared" si="11"/>
        <v>1841.52</v>
      </c>
      <c r="I102" s="1">
        <f>G102*312</f>
        <v>1841.5199999040001</v>
      </c>
      <c r="J102" s="1">
        <f t="shared" si="12"/>
        <v>5.9023076923076925</v>
      </c>
      <c r="K102" s="57">
        <f t="shared" si="4"/>
        <v>1841.52</v>
      </c>
      <c r="M102" s="1">
        <v>150</v>
      </c>
      <c r="N102" s="1">
        <f t="shared" si="5"/>
        <v>5.7692307692307692</v>
      </c>
      <c r="O102" s="1">
        <f t="shared" si="6"/>
        <v>1800</v>
      </c>
      <c r="Q102" s="6">
        <f t="shared" si="7"/>
        <v>186.68</v>
      </c>
      <c r="R102" s="6">
        <f t="shared" si="13"/>
        <v>2240.16</v>
      </c>
      <c r="S102" s="26">
        <v>310.60000000000002</v>
      </c>
      <c r="T102" s="26">
        <v>367.3</v>
      </c>
      <c r="U102" s="26">
        <v>100</v>
      </c>
      <c r="V102" s="26">
        <v>100</v>
      </c>
    </row>
    <row r="103" spans="1:22" x14ac:dyDescent="0.15">
      <c r="A103" s="24">
        <v>1978</v>
      </c>
      <c r="B103" s="21">
        <v>305.51</v>
      </c>
      <c r="C103" s="21">
        <f t="shared" si="8"/>
        <v>11.750384615384615</v>
      </c>
      <c r="D103" s="21">
        <f t="shared" si="9"/>
        <v>3666.12</v>
      </c>
      <c r="E103" s="12">
        <v>185.08</v>
      </c>
      <c r="F103" s="12">
        <f t="shared" si="10"/>
        <v>7.1184615384615393</v>
      </c>
      <c r="G103" s="1">
        <f>F102*(U103/U102)</f>
        <v>8.3222538461538456</v>
      </c>
      <c r="H103" s="1">
        <f>F103*312</f>
        <v>2220.96</v>
      </c>
      <c r="I103" s="1">
        <f t="shared" si="1"/>
        <v>2596.5431999999996</v>
      </c>
      <c r="J103" s="1">
        <f>G103</f>
        <v>8.3222538461538456</v>
      </c>
      <c r="K103" s="57">
        <f t="shared" si="4"/>
        <v>2596.5431999999996</v>
      </c>
      <c r="M103" s="1">
        <v>188</v>
      </c>
      <c r="N103" s="1">
        <f t="shared" si="5"/>
        <v>7.2307692307692308</v>
      </c>
      <c r="O103" s="1">
        <f t="shared" si="6"/>
        <v>2256</v>
      </c>
      <c r="Q103" s="6">
        <f t="shared" si="7"/>
        <v>246.755</v>
      </c>
      <c r="R103" s="6">
        <f t="shared" si="13"/>
        <v>2961.06</v>
      </c>
      <c r="U103" s="26">
        <v>141</v>
      </c>
      <c r="V103" s="26">
        <v>133.1</v>
      </c>
    </row>
    <row r="104" spans="1:22" x14ac:dyDescent="0.15">
      <c r="A104" s="24">
        <v>1979</v>
      </c>
      <c r="B104" s="21">
        <v>355.74</v>
      </c>
      <c r="C104" s="21">
        <f t="shared" si="8"/>
        <v>13.682307692307692</v>
      </c>
      <c r="D104" s="21">
        <f t="shared" si="9"/>
        <v>4268.88</v>
      </c>
      <c r="E104" s="12">
        <v>217.03</v>
      </c>
      <c r="F104" s="12">
        <f t="shared" si="10"/>
        <v>8.3473076923076928</v>
      </c>
      <c r="G104" s="1">
        <f t="shared" ref="G104:G126" si="14">G103*(U104/U103)</f>
        <v>9.8155376923076911</v>
      </c>
      <c r="H104" s="1">
        <f t="shared" si="11"/>
        <v>2604.36</v>
      </c>
      <c r="I104" s="1">
        <f t="shared" si="1"/>
        <v>3062.4477599999996</v>
      </c>
      <c r="J104" s="1">
        <f t="shared" ref="J104:J135" si="15">G104</f>
        <v>9.8155376923076911</v>
      </c>
      <c r="K104" s="57">
        <f t="shared" si="4"/>
        <v>3062.4477599999996</v>
      </c>
      <c r="M104" s="1">
        <v>400</v>
      </c>
      <c r="N104" s="1">
        <f t="shared" si="5"/>
        <v>15.384615384615385</v>
      </c>
      <c r="O104" s="1">
        <f t="shared" si="6"/>
        <v>4800</v>
      </c>
      <c r="Q104" s="6">
        <f t="shared" si="7"/>
        <v>377.87</v>
      </c>
      <c r="R104" s="6">
        <f t="shared" si="13"/>
        <v>4534.4400000000005</v>
      </c>
      <c r="U104" s="26">
        <v>166.3</v>
      </c>
      <c r="V104" s="26">
        <v>164.4</v>
      </c>
    </row>
    <row r="105" spans="1:22" x14ac:dyDescent="0.15">
      <c r="A105" s="24">
        <v>1980</v>
      </c>
      <c r="B105" s="21">
        <v>552</v>
      </c>
      <c r="C105" s="21">
        <f t="shared" si="8"/>
        <v>21.23076923076923</v>
      </c>
      <c r="D105" s="21">
        <f t="shared" si="9"/>
        <v>6624</v>
      </c>
      <c r="E105" s="12">
        <v>356</v>
      </c>
      <c r="F105" s="12">
        <f t="shared" si="10"/>
        <v>13.692307692307692</v>
      </c>
      <c r="G105" s="1">
        <f t="shared" si="14"/>
        <v>14.425239999999999</v>
      </c>
      <c r="H105" s="1">
        <f t="shared" si="11"/>
        <v>4272</v>
      </c>
      <c r="I105" s="1">
        <f t="shared" si="1"/>
        <v>4500.6748799999996</v>
      </c>
      <c r="J105" s="1">
        <f t="shared" si="15"/>
        <v>14.425239999999999</v>
      </c>
      <c r="K105" s="57">
        <f t="shared" si="4"/>
        <v>4500.6748799999996</v>
      </c>
      <c r="M105" s="1">
        <v>558</v>
      </c>
      <c r="N105" s="1">
        <f t="shared" si="5"/>
        <v>21.46153846153846</v>
      </c>
      <c r="O105" s="1">
        <f t="shared" si="6"/>
        <v>6695.9999999999991</v>
      </c>
      <c r="Q105" s="6">
        <f t="shared" si="7"/>
        <v>555</v>
      </c>
      <c r="R105" s="6">
        <f t="shared" si="13"/>
        <v>6660</v>
      </c>
      <c r="U105" s="26">
        <v>244.4</v>
      </c>
      <c r="V105" s="26">
        <v>245.6</v>
      </c>
    </row>
    <row r="106" spans="1:22" x14ac:dyDescent="0.15">
      <c r="A106" s="24">
        <v>1981</v>
      </c>
      <c r="B106" s="21">
        <v>689</v>
      </c>
      <c r="C106" s="21">
        <f t="shared" si="8"/>
        <v>26.5</v>
      </c>
      <c r="D106" s="21">
        <f t="shared" si="9"/>
        <v>8268</v>
      </c>
      <c r="E106" s="12">
        <v>507</v>
      </c>
      <c r="F106" s="12">
        <f t="shared" si="10"/>
        <v>19.5</v>
      </c>
      <c r="G106" s="1">
        <f t="shared" si="14"/>
        <v>24.046001538461535</v>
      </c>
      <c r="H106" s="1">
        <f t="shared" si="11"/>
        <v>6084</v>
      </c>
      <c r="I106" s="1">
        <f t="shared" si="1"/>
        <v>7502.3524799999986</v>
      </c>
      <c r="J106" s="1">
        <f t="shared" si="15"/>
        <v>24.046001538461535</v>
      </c>
      <c r="K106" s="57">
        <f t="shared" si="4"/>
        <v>7502.3524799999986</v>
      </c>
      <c r="M106" s="1">
        <v>520</v>
      </c>
      <c r="N106" s="1">
        <f t="shared" si="5"/>
        <v>20</v>
      </c>
      <c r="O106" s="1">
        <f t="shared" si="6"/>
        <v>6240</v>
      </c>
      <c r="Q106" s="6">
        <f t="shared" si="7"/>
        <v>604.5</v>
      </c>
      <c r="R106" s="6">
        <f t="shared" si="13"/>
        <v>7254</v>
      </c>
      <c r="U106" s="26">
        <v>407.4</v>
      </c>
      <c r="V106" s="26">
        <v>353.5</v>
      </c>
    </row>
    <row r="107" spans="1:22" x14ac:dyDescent="0.15">
      <c r="A107" s="24">
        <v>1982</v>
      </c>
      <c r="B107" s="21">
        <v>787</v>
      </c>
      <c r="C107" s="21">
        <f t="shared" si="8"/>
        <v>30.26923076923077</v>
      </c>
      <c r="D107" s="21">
        <f t="shared" si="9"/>
        <v>9444</v>
      </c>
      <c r="E107" s="12">
        <v>521</v>
      </c>
      <c r="F107" s="12">
        <f t="shared" si="10"/>
        <v>20.03846153846154</v>
      </c>
      <c r="G107" s="1">
        <f t="shared" si="14"/>
        <v>24.217168461538456</v>
      </c>
      <c r="H107" s="1">
        <f t="shared" si="11"/>
        <v>6252.0000000000009</v>
      </c>
      <c r="I107" s="1">
        <f t="shared" si="1"/>
        <v>7555.756559999998</v>
      </c>
      <c r="J107" s="1">
        <f t="shared" si="15"/>
        <v>24.217168461538456</v>
      </c>
      <c r="K107" s="57">
        <f t="shared" si="4"/>
        <v>7555.756559999998</v>
      </c>
      <c r="M107" s="1">
        <v>750</v>
      </c>
      <c r="N107" s="1">
        <f t="shared" si="5"/>
        <v>28.846153846153847</v>
      </c>
      <c r="O107" s="1">
        <f t="shared" si="6"/>
        <v>9000</v>
      </c>
      <c r="Q107" s="6">
        <f t="shared" si="7"/>
        <v>768.5</v>
      </c>
      <c r="R107" s="6">
        <f t="shared" si="13"/>
        <v>9222</v>
      </c>
      <c r="U107" s="26">
        <v>410.3</v>
      </c>
      <c r="V107" s="26">
        <v>357</v>
      </c>
    </row>
    <row r="108" spans="1:22" x14ac:dyDescent="0.15">
      <c r="A108" s="24">
        <v>1983</v>
      </c>
      <c r="B108" s="21">
        <v>1312</v>
      </c>
      <c r="C108" s="21">
        <f t="shared" si="8"/>
        <v>50.46153846153846</v>
      </c>
      <c r="D108" s="21">
        <f t="shared" si="9"/>
        <v>15744</v>
      </c>
      <c r="E108" s="12">
        <v>883</v>
      </c>
      <c r="F108" s="12">
        <f t="shared" si="10"/>
        <v>33.96153846153846</v>
      </c>
      <c r="G108" s="1">
        <f t="shared" si="14"/>
        <v>32.946681538461533</v>
      </c>
      <c r="H108" s="1">
        <f t="shared" si="11"/>
        <v>10596</v>
      </c>
      <c r="I108" s="1">
        <f t="shared" si="1"/>
        <v>10279.364639999998</v>
      </c>
      <c r="J108" s="1">
        <f t="shared" si="15"/>
        <v>32.946681538461533</v>
      </c>
      <c r="K108" s="57">
        <f t="shared" si="4"/>
        <v>10279.364639999998</v>
      </c>
      <c r="M108" s="1">
        <v>3050</v>
      </c>
      <c r="N108" s="1">
        <f t="shared" si="5"/>
        <v>117.30769230769231</v>
      </c>
      <c r="O108" s="1">
        <f t="shared" si="6"/>
        <v>36600</v>
      </c>
      <c r="Q108" s="6">
        <f t="shared" si="7"/>
        <v>2181</v>
      </c>
      <c r="R108" s="6">
        <f t="shared" si="13"/>
        <v>26172</v>
      </c>
      <c r="U108" s="26">
        <v>558.20000000000005</v>
      </c>
      <c r="V108" s="26">
        <v>483.6</v>
      </c>
    </row>
    <row r="109" spans="1:22" x14ac:dyDescent="0.15">
      <c r="A109" s="24">
        <v>1984</v>
      </c>
      <c r="B109" s="21">
        <v>3441</v>
      </c>
      <c r="C109" s="21">
        <f t="shared" si="8"/>
        <v>132.34615384615384</v>
      </c>
      <c r="D109" s="21">
        <f t="shared" si="9"/>
        <v>41292</v>
      </c>
      <c r="E109" s="12">
        <v>1573</v>
      </c>
      <c r="F109" s="12">
        <f t="shared" si="10"/>
        <v>60.5</v>
      </c>
      <c r="G109" s="1">
        <f t="shared" si="14"/>
        <v>61.330879230769206</v>
      </c>
      <c r="H109" s="1">
        <f t="shared" si="11"/>
        <v>18876</v>
      </c>
      <c r="I109" s="1">
        <f t="shared" si="1"/>
        <v>19135.234319999992</v>
      </c>
      <c r="J109" s="1">
        <f t="shared" si="15"/>
        <v>61.330879230769206</v>
      </c>
      <c r="K109" s="57">
        <f t="shared" si="4"/>
        <v>19135.234319999992</v>
      </c>
      <c r="M109" s="1">
        <v>4600</v>
      </c>
      <c r="N109" s="1">
        <f t="shared" si="5"/>
        <v>176.92307692307693</v>
      </c>
      <c r="O109" s="1">
        <f t="shared" si="6"/>
        <v>55200</v>
      </c>
      <c r="Q109" s="6">
        <f t="shared" si="7"/>
        <v>4020.5</v>
      </c>
      <c r="R109" s="6">
        <f t="shared" si="13"/>
        <v>48246</v>
      </c>
      <c r="U109" s="26">
        <v>1039.0999999999999</v>
      </c>
      <c r="V109" s="26">
        <v>874.6</v>
      </c>
    </row>
    <row r="110" spans="1:22" x14ac:dyDescent="0.15">
      <c r="A110" s="24">
        <v>1985</v>
      </c>
      <c r="B110" s="21">
        <v>5059</v>
      </c>
      <c r="C110" s="21">
        <f t="shared" si="8"/>
        <v>194.57692307692307</v>
      </c>
      <c r="D110" s="21">
        <f t="shared" si="9"/>
        <v>60708</v>
      </c>
      <c r="E110" s="12">
        <v>2602</v>
      </c>
      <c r="F110" s="12">
        <f t="shared" si="10"/>
        <v>100.07692307692308</v>
      </c>
      <c r="G110" s="1">
        <f t="shared" si="14"/>
        <v>131.60375461538456</v>
      </c>
      <c r="H110" s="1">
        <f t="shared" si="11"/>
        <v>31224</v>
      </c>
      <c r="I110" s="1">
        <f t="shared" si="1"/>
        <v>41060.371439999981</v>
      </c>
      <c r="J110" s="1">
        <f t="shared" si="15"/>
        <v>131.60375461538456</v>
      </c>
      <c r="K110" s="57">
        <f t="shared" si="4"/>
        <v>41060.371439999981</v>
      </c>
      <c r="M110" s="1">
        <v>4500</v>
      </c>
      <c r="N110" s="1">
        <f t="shared" si="5"/>
        <v>173.07692307692307</v>
      </c>
      <c r="O110" s="1">
        <f t="shared" si="6"/>
        <v>54000</v>
      </c>
      <c r="Q110" s="6">
        <f t="shared" si="7"/>
        <v>4779.5</v>
      </c>
      <c r="R110" s="6">
        <f t="shared" si="13"/>
        <v>57354</v>
      </c>
      <c r="U110" s="26">
        <v>2229.6999999999998</v>
      </c>
      <c r="V110" s="26">
        <v>1849.2</v>
      </c>
    </row>
    <row r="111" spans="1:22" x14ac:dyDescent="0.15">
      <c r="A111" s="24">
        <v>1986</v>
      </c>
      <c r="B111" s="21">
        <v>8787</v>
      </c>
      <c r="C111" s="21">
        <f t="shared" si="8"/>
        <v>337.96153846153845</v>
      </c>
      <c r="D111" s="21">
        <f t="shared" si="9"/>
        <v>105444</v>
      </c>
      <c r="E111" s="12">
        <v>5076</v>
      </c>
      <c r="F111" s="12">
        <f t="shared" si="10"/>
        <v>195.23076923076923</v>
      </c>
      <c r="G111" s="1">
        <f t="shared" si="14"/>
        <v>181.63171461538457</v>
      </c>
      <c r="H111" s="1">
        <f t="shared" si="11"/>
        <v>60912</v>
      </c>
      <c r="I111" s="1">
        <f t="shared" si="1"/>
        <v>56669.094959999988</v>
      </c>
      <c r="J111" s="1">
        <f t="shared" si="15"/>
        <v>181.63171461538457</v>
      </c>
      <c r="K111" s="57">
        <f t="shared" si="4"/>
        <v>56669.094959999988</v>
      </c>
      <c r="M111" s="1">
        <v>7000</v>
      </c>
      <c r="N111" s="1">
        <f t="shared" si="5"/>
        <v>269.23076923076923</v>
      </c>
      <c r="O111" s="1">
        <f t="shared" si="6"/>
        <v>84000</v>
      </c>
      <c r="Q111" s="6">
        <f t="shared" si="7"/>
        <v>7893.5</v>
      </c>
      <c r="R111" s="6">
        <f t="shared" si="13"/>
        <v>94722</v>
      </c>
      <c r="U111" s="26">
        <v>3077.3</v>
      </c>
      <c r="V111" s="26">
        <v>2837.9</v>
      </c>
    </row>
    <row r="112" spans="1:22" x14ac:dyDescent="0.15">
      <c r="A112" s="24">
        <v>1987</v>
      </c>
      <c r="B112" s="21">
        <v>15216</v>
      </c>
      <c r="C112" s="21">
        <f t="shared" si="8"/>
        <v>585.23076923076928</v>
      </c>
      <c r="D112" s="21">
        <f t="shared" si="9"/>
        <v>182592.00000000003</v>
      </c>
      <c r="E112" s="12">
        <v>6882</v>
      </c>
      <c r="F112" s="12">
        <f t="shared" si="10"/>
        <v>264.69230769230768</v>
      </c>
      <c r="G112" s="1">
        <f t="shared" si="14"/>
        <v>212.5125884615384</v>
      </c>
      <c r="H112" s="1">
        <f t="shared" si="11"/>
        <v>82584</v>
      </c>
      <c r="I112" s="1">
        <f t="shared" si="1"/>
        <v>66303.927599999981</v>
      </c>
      <c r="J112" s="1">
        <f t="shared" si="15"/>
        <v>212.5125884615384</v>
      </c>
      <c r="K112" s="57">
        <f t="shared" si="4"/>
        <v>66303.927599999981</v>
      </c>
      <c r="M112" s="1">
        <v>7000</v>
      </c>
      <c r="N112" s="1">
        <f t="shared" si="5"/>
        <v>269.23076923076923</v>
      </c>
      <c r="O112" s="1">
        <f t="shared" si="6"/>
        <v>84000</v>
      </c>
      <c r="Q112" s="6">
        <f t="shared" si="7"/>
        <v>11108</v>
      </c>
      <c r="R112" s="6">
        <f t="shared" si="13"/>
        <v>133296</v>
      </c>
      <c r="U112" s="26">
        <v>3600.5</v>
      </c>
      <c r="V112" s="26">
        <v>3407.9</v>
      </c>
    </row>
    <row r="113" spans="1:24" x14ac:dyDescent="0.15">
      <c r="A113" s="24">
        <v>1988</v>
      </c>
      <c r="B113" s="21">
        <v>21411</v>
      </c>
      <c r="C113" s="21">
        <f t="shared" si="8"/>
        <v>823.5</v>
      </c>
      <c r="D113" s="21">
        <f t="shared" si="9"/>
        <v>256932</v>
      </c>
      <c r="E113" s="12">
        <v>8742</v>
      </c>
      <c r="F113" s="12">
        <f t="shared" si="10"/>
        <v>336.23076923076923</v>
      </c>
      <c r="G113" s="1">
        <f t="shared" si="14"/>
        <v>274.46320999999995</v>
      </c>
      <c r="H113" s="1">
        <f t="shared" si="11"/>
        <v>104904</v>
      </c>
      <c r="I113" s="1">
        <f t="shared" si="1"/>
        <v>85632.52151999998</v>
      </c>
      <c r="J113" s="1">
        <f t="shared" si="15"/>
        <v>274.46320999999995</v>
      </c>
      <c r="K113" s="57">
        <f t="shared" si="4"/>
        <v>85632.52151999998</v>
      </c>
      <c r="M113" s="1">
        <v>12000</v>
      </c>
      <c r="N113" s="1">
        <f t="shared" si="5"/>
        <v>461.53846153846155</v>
      </c>
      <c r="O113" s="1">
        <f t="shared" si="6"/>
        <v>144000</v>
      </c>
      <c r="Q113" s="6">
        <f t="shared" si="7"/>
        <v>16705.5</v>
      </c>
      <c r="R113" s="6">
        <f t="shared" si="13"/>
        <v>200466</v>
      </c>
      <c r="U113" s="26">
        <v>4650.1000000000004</v>
      </c>
      <c r="V113" s="26">
        <v>4386.8999999999996</v>
      </c>
    </row>
    <row r="114" spans="1:24" x14ac:dyDescent="0.15">
      <c r="A114" s="24">
        <v>1989</v>
      </c>
      <c r="B114" s="21">
        <v>36793</v>
      </c>
      <c r="C114" s="21">
        <f t="shared" si="8"/>
        <v>1415.1153846153845</v>
      </c>
      <c r="D114" s="21">
        <f t="shared" si="9"/>
        <v>441516</v>
      </c>
      <c r="E114" s="12">
        <v>13873</v>
      </c>
      <c r="F114" s="12">
        <f t="shared" si="10"/>
        <v>533.57692307692309</v>
      </c>
      <c r="G114" s="1">
        <f t="shared" si="14"/>
        <v>341.01763153846144</v>
      </c>
      <c r="H114" s="1">
        <f t="shared" si="11"/>
        <v>166476</v>
      </c>
      <c r="I114" s="1">
        <f t="shared" si="1"/>
        <v>106397.50103999997</v>
      </c>
      <c r="J114" s="1">
        <f t="shared" si="15"/>
        <v>341.01763153846144</v>
      </c>
      <c r="K114" s="57">
        <f t="shared" si="4"/>
        <v>106397.50103999997</v>
      </c>
      <c r="M114" s="1">
        <v>15000</v>
      </c>
      <c r="N114" s="1">
        <f t="shared" si="5"/>
        <v>576.92307692307691</v>
      </c>
      <c r="O114" s="1">
        <f t="shared" si="6"/>
        <v>180000</v>
      </c>
      <c r="Q114" s="6">
        <f t="shared" si="7"/>
        <v>25896.5</v>
      </c>
      <c r="R114" s="6">
        <f t="shared" si="13"/>
        <v>310758</v>
      </c>
      <c r="U114" s="26">
        <v>5777.7</v>
      </c>
      <c r="V114" s="26">
        <v>5558</v>
      </c>
    </row>
    <row r="115" spans="1:24" x14ac:dyDescent="0.15">
      <c r="A115" s="24">
        <v>1990</v>
      </c>
      <c r="B115" s="21">
        <v>45045</v>
      </c>
      <c r="C115" s="21">
        <f t="shared" si="8"/>
        <v>1732.5</v>
      </c>
      <c r="D115" s="21">
        <f t="shared" si="9"/>
        <v>540540</v>
      </c>
      <c r="E115" s="12">
        <v>19183</v>
      </c>
      <c r="F115" s="12">
        <f t="shared" si="10"/>
        <v>737.80769230769226</v>
      </c>
      <c r="G115" s="1">
        <f t="shared" si="14"/>
        <v>447.65462461538448</v>
      </c>
      <c r="H115" s="1">
        <f t="shared" si="11"/>
        <v>230196</v>
      </c>
      <c r="I115" s="1">
        <f t="shared" si="1"/>
        <v>139668.24287999995</v>
      </c>
      <c r="J115" s="1">
        <f t="shared" si="15"/>
        <v>447.65462461538448</v>
      </c>
      <c r="K115" s="57">
        <f t="shared" si="4"/>
        <v>139668.24287999995</v>
      </c>
      <c r="M115" s="1">
        <v>18000</v>
      </c>
      <c r="N115" s="1">
        <f t="shared" si="5"/>
        <v>692.30769230769226</v>
      </c>
      <c r="O115" s="1">
        <f t="shared" si="6"/>
        <v>216000</v>
      </c>
      <c r="Q115" s="6">
        <f t="shared" si="7"/>
        <v>31522.5</v>
      </c>
      <c r="R115" s="6">
        <f t="shared" si="13"/>
        <v>378270</v>
      </c>
      <c r="U115" s="26">
        <v>7584.4</v>
      </c>
      <c r="V115" s="26">
        <v>7301.1</v>
      </c>
    </row>
    <row r="116" spans="1:24" x14ac:dyDescent="0.15">
      <c r="A116" s="24">
        <v>1991</v>
      </c>
      <c r="B116" s="21">
        <v>34226</v>
      </c>
      <c r="C116" s="21">
        <f t="shared" si="8"/>
        <v>1316.3846153846155</v>
      </c>
      <c r="D116" s="21">
        <f t="shared" si="9"/>
        <v>410712</v>
      </c>
      <c r="E116" s="12">
        <v>25958</v>
      </c>
      <c r="F116" s="12">
        <f t="shared" si="10"/>
        <v>998.38461538461536</v>
      </c>
      <c r="G116" s="1">
        <f>G115*(U116/U115)</f>
        <v>516.49323923076918</v>
      </c>
      <c r="H116" s="1">
        <f t="shared" si="11"/>
        <v>311496</v>
      </c>
      <c r="I116" s="1">
        <f>G116*312</f>
        <v>161145.89064</v>
      </c>
      <c r="J116" s="1">
        <f t="shared" si="15"/>
        <v>516.49323923076918</v>
      </c>
      <c r="K116" s="57">
        <f t="shared" si="4"/>
        <v>161145.89064</v>
      </c>
      <c r="M116" s="1">
        <v>16000</v>
      </c>
      <c r="N116" s="1">
        <f t="shared" si="5"/>
        <v>615.38461538461536</v>
      </c>
      <c r="O116" s="1">
        <f t="shared" si="6"/>
        <v>192000</v>
      </c>
      <c r="Q116" s="6">
        <f t="shared" si="7"/>
        <v>25113</v>
      </c>
      <c r="R116" s="6">
        <f t="shared" si="13"/>
        <v>301356</v>
      </c>
      <c r="U116" s="26">
        <v>8750.7000000000007</v>
      </c>
      <c r="V116" s="26">
        <v>8179.5</v>
      </c>
    </row>
    <row r="117" spans="1:24" x14ac:dyDescent="0.15">
      <c r="A117" s="24">
        <v>1992</v>
      </c>
      <c r="D117" s="1">
        <f t="shared" ref="D117:D126" si="16">D116*(U117/U116)</f>
        <v>629315.33587027318</v>
      </c>
      <c r="G117" s="1">
        <f>G116*(U117/U116)</f>
        <v>791.3991223076921</v>
      </c>
      <c r="H117" s="1">
        <f t="shared" ref="H117:H126" si="17">H116*(U117/U116)</f>
        <v>477291.16719805269</v>
      </c>
      <c r="I117" s="1">
        <f>G117*312</f>
        <v>246916.52615999992</v>
      </c>
      <c r="J117" s="1">
        <f>G117</f>
        <v>791.3991223076921</v>
      </c>
      <c r="K117" s="57">
        <f t="shared" si="4"/>
        <v>246916.52615999992</v>
      </c>
      <c r="M117" s="1">
        <v>21000</v>
      </c>
      <c r="N117" s="1">
        <f t="shared" si="5"/>
        <v>807.69230769230774</v>
      </c>
      <c r="O117" s="1">
        <f t="shared" si="6"/>
        <v>252000</v>
      </c>
      <c r="R117" s="6">
        <f>R116*(U117/U116)</f>
        <v>461754.10593438236</v>
      </c>
      <c r="U117" s="26">
        <v>13408.3</v>
      </c>
      <c r="V117" s="26">
        <v>12066.5</v>
      </c>
    </row>
    <row r="118" spans="1:24" x14ac:dyDescent="0.15">
      <c r="A118" s="24">
        <v>1993</v>
      </c>
      <c r="D118" s="1">
        <f t="shared" si="16"/>
        <v>1060453.3432068292</v>
      </c>
      <c r="G118" s="1">
        <f t="shared" si="14"/>
        <v>1333.5792046153842</v>
      </c>
      <c r="H118" s="1">
        <f t="shared" si="17"/>
        <v>804278.84891494398</v>
      </c>
      <c r="I118" s="1">
        <f>G118*312</f>
        <v>416076.71183999989</v>
      </c>
      <c r="J118" s="1">
        <f t="shared" si="15"/>
        <v>1333.5792046153842</v>
      </c>
      <c r="K118" s="57">
        <f t="shared" si="4"/>
        <v>416076.71183999989</v>
      </c>
      <c r="M118" s="1">
        <v>36000</v>
      </c>
      <c r="N118" s="1">
        <f t="shared" si="5"/>
        <v>1384.6153846153845</v>
      </c>
      <c r="O118" s="1">
        <f t="shared" si="6"/>
        <v>432000</v>
      </c>
      <c r="R118" s="6">
        <f t="shared" ref="R118:R126" si="18">R117*(U118/U117)</f>
        <v>778097.49336624495</v>
      </c>
      <c r="U118" s="26">
        <v>22594.2</v>
      </c>
      <c r="V118" s="26">
        <v>20884.900000000001</v>
      </c>
    </row>
    <row r="119" spans="1:24" x14ac:dyDescent="0.15">
      <c r="A119" s="24">
        <v>1994</v>
      </c>
      <c r="D119" s="1">
        <f t="shared" si="16"/>
        <v>1596560.9401762143</v>
      </c>
      <c r="G119" s="1">
        <f t="shared" si="14"/>
        <v>2007.7643984615377</v>
      </c>
      <c r="H119" s="1">
        <f t="shared" si="17"/>
        <v>1210878.539271144</v>
      </c>
      <c r="I119" s="1">
        <f t="shared" si="1"/>
        <v>626422.49231999973</v>
      </c>
      <c r="J119" s="1">
        <f t="shared" si="15"/>
        <v>2007.7643984615377</v>
      </c>
      <c r="K119" s="57">
        <f t="shared" si="4"/>
        <v>626422.49231999973</v>
      </c>
      <c r="M119" s="1">
        <v>45000</v>
      </c>
      <c r="N119" s="1">
        <f t="shared" si="5"/>
        <v>1730.7692307692307</v>
      </c>
      <c r="O119" s="1">
        <f t="shared" si="6"/>
        <v>540000</v>
      </c>
      <c r="R119" s="6">
        <f t="shared" si="18"/>
        <v>1171461.3127635501</v>
      </c>
      <c r="U119" s="26">
        <v>34016.6</v>
      </c>
      <c r="V119" s="26">
        <v>33061.599999999999</v>
      </c>
    </row>
    <row r="120" spans="1:24" x14ac:dyDescent="0.15">
      <c r="A120" s="24">
        <v>1995</v>
      </c>
      <c r="D120" s="1">
        <f t="shared" si="16"/>
        <v>3106499.0882100863</v>
      </c>
      <c r="G120" s="1">
        <f t="shared" si="14"/>
        <v>3906.5958061538454</v>
      </c>
      <c r="H120" s="1">
        <f t="shared" si="17"/>
        <v>2356059.8180259867</v>
      </c>
      <c r="I120" s="1">
        <f t="shared" si="1"/>
        <v>1218857.8915199998</v>
      </c>
      <c r="J120" s="1">
        <f t="shared" si="15"/>
        <v>3906.5958061538454</v>
      </c>
      <c r="K120" s="57">
        <f t="shared" si="4"/>
        <v>1218857.8915199998</v>
      </c>
      <c r="M120" s="1">
        <v>52000</v>
      </c>
      <c r="N120" s="1">
        <f>M120/26</f>
        <v>2000</v>
      </c>
      <c r="O120" s="1">
        <f t="shared" si="6"/>
        <v>624000</v>
      </c>
      <c r="R120" s="6">
        <f t="shared" si="18"/>
        <v>2279363.9806644041</v>
      </c>
      <c r="U120" s="26">
        <v>66187.600000000006</v>
      </c>
      <c r="V120" s="26">
        <v>83177</v>
      </c>
    </row>
    <row r="121" spans="1:24" x14ac:dyDescent="0.15">
      <c r="A121" s="24">
        <v>1996</v>
      </c>
      <c r="D121" s="1">
        <f t="shared" si="16"/>
        <v>3636575.5685830847</v>
      </c>
      <c r="G121" s="1">
        <f t="shared" si="14"/>
        <v>4573.1965346153829</v>
      </c>
      <c r="H121" s="1">
        <f t="shared" si="17"/>
        <v>2758085.3330590697</v>
      </c>
      <c r="I121" s="1">
        <f t="shared" si="1"/>
        <v>1426837.3187999995</v>
      </c>
      <c r="J121" s="1">
        <f t="shared" si="15"/>
        <v>4573.1965346153829</v>
      </c>
      <c r="K121" s="57">
        <f t="shared" si="4"/>
        <v>1426837.3187999995</v>
      </c>
      <c r="N121" s="1">
        <f>N120*(V121/V120)</f>
        <v>2269.6875338134337</v>
      </c>
      <c r="O121" s="1">
        <f t="shared" si="6"/>
        <v>708142.51054979127</v>
      </c>
      <c r="R121" s="6">
        <f t="shared" si="18"/>
        <v>2668302.5259693507</v>
      </c>
      <c r="U121" s="26">
        <v>77481.5</v>
      </c>
      <c r="V121" s="26">
        <v>94392.9</v>
      </c>
    </row>
    <row r="122" spans="1:24" x14ac:dyDescent="0.15">
      <c r="A122" s="24">
        <v>1997</v>
      </c>
      <c r="D122" s="1">
        <f t="shared" si="16"/>
        <v>3926515.0454249373</v>
      </c>
      <c r="G122" s="1">
        <f t="shared" si="14"/>
        <v>4937.8115923076903</v>
      </c>
      <c r="H122" s="1">
        <f t="shared" si="17"/>
        <v>2977983.9171723407</v>
      </c>
      <c r="I122" s="1">
        <f t="shared" si="1"/>
        <v>1540597.2167999994</v>
      </c>
      <c r="J122" s="1">
        <f t="shared" si="15"/>
        <v>4937.8115923076903</v>
      </c>
      <c r="K122" s="57">
        <f t="shared" si="4"/>
        <v>1540597.2167999994</v>
      </c>
      <c r="N122" s="1">
        <f t="shared" ref="N122:N126" si="19">N121*(V122/V121)</f>
        <v>2371.7614244322349</v>
      </c>
      <c r="O122" s="1">
        <f t="shared" si="6"/>
        <v>739989.56442285725</v>
      </c>
      <c r="R122" s="6">
        <f t="shared" si="18"/>
        <v>2881042.8427440086</v>
      </c>
      <c r="U122" s="26">
        <v>83659</v>
      </c>
      <c r="V122" s="26">
        <v>98638</v>
      </c>
      <c r="W122" s="2">
        <v>100</v>
      </c>
      <c r="X122" s="2">
        <v>100</v>
      </c>
    </row>
    <row r="123" spans="1:24" x14ac:dyDescent="0.15">
      <c r="A123" s="24">
        <v>1998</v>
      </c>
      <c r="D123" s="1">
        <f t="shared" si="16"/>
        <v>5975954.1735404022</v>
      </c>
      <c r="G123" s="1">
        <f t="shared" si="14"/>
        <v>7515.0955623076889</v>
      </c>
      <c r="H123" s="1">
        <f t="shared" si="17"/>
        <v>4532338.5273406701</v>
      </c>
      <c r="I123" s="1">
        <f t="shared" si="1"/>
        <v>2344709.8154399991</v>
      </c>
      <c r="J123" s="1">
        <f t="shared" si="15"/>
        <v>7515.0955623076889</v>
      </c>
      <c r="K123" s="57">
        <f t="shared" si="4"/>
        <v>2344709.8154399991</v>
      </c>
      <c r="N123" s="1">
        <f t="shared" si="19"/>
        <v>2653.5220072856682</v>
      </c>
      <c r="O123" s="1">
        <f t="shared" si="6"/>
        <v>827898.86627312843</v>
      </c>
      <c r="R123" s="6">
        <f t="shared" si="18"/>
        <v>4384799.1924303193</v>
      </c>
      <c r="U123" s="26">
        <v>127324.7</v>
      </c>
      <c r="V123" s="26">
        <v>110356</v>
      </c>
    </row>
    <row r="124" spans="1:24" x14ac:dyDescent="0.15">
      <c r="A124" s="24">
        <v>1999</v>
      </c>
      <c r="D124" s="1">
        <f t="shared" si="16"/>
        <v>7644545.8891288694</v>
      </c>
      <c r="G124" s="1">
        <f t="shared" si="14"/>
        <v>9613.4426769230722</v>
      </c>
      <c r="H124" s="1">
        <f t="shared" si="17"/>
        <v>5797847.3146148315</v>
      </c>
      <c r="I124" s="1">
        <f t="shared" si="1"/>
        <v>2999394.1151999985</v>
      </c>
      <c r="J124" s="1">
        <f t="shared" si="15"/>
        <v>9613.4426769230722</v>
      </c>
      <c r="K124" s="57">
        <f t="shared" si="4"/>
        <v>2999394.1151999985</v>
      </c>
      <c r="N124" s="1">
        <f t="shared" si="19"/>
        <v>3136.0352020390255</v>
      </c>
      <c r="O124" s="1">
        <f t="shared" si="6"/>
        <v>978442.98303617595</v>
      </c>
      <c r="R124" s="6">
        <f t="shared" si="18"/>
        <v>5609112.3974082069</v>
      </c>
      <c r="U124" s="26">
        <v>162876</v>
      </c>
      <c r="V124" s="26">
        <v>130423</v>
      </c>
    </row>
    <row r="125" spans="1:24" x14ac:dyDescent="0.15">
      <c r="A125" s="24">
        <v>2000</v>
      </c>
      <c r="D125" s="1">
        <f t="shared" si="16"/>
        <v>8260517.672871884</v>
      </c>
      <c r="G125" s="1">
        <f t="shared" si="14"/>
        <v>10388.061538461532</v>
      </c>
      <c r="H125" s="1">
        <f t="shared" si="17"/>
        <v>6265018.3413898321</v>
      </c>
      <c r="I125" s="1">
        <f t="shared" si="1"/>
        <v>3241075.1999999979</v>
      </c>
      <c r="J125" s="1">
        <f t="shared" si="15"/>
        <v>10388.061538461532</v>
      </c>
      <c r="K125" s="57">
        <f t="shared" si="4"/>
        <v>3241075.1999999979</v>
      </c>
      <c r="N125" s="1">
        <f t="shared" si="19"/>
        <v>3500.0060112771562</v>
      </c>
      <c r="O125" s="1">
        <f t="shared" si="6"/>
        <v>1092001.8755184726</v>
      </c>
      <c r="R125" s="6">
        <f t="shared" si="18"/>
        <v>6061075.7996503124</v>
      </c>
      <c r="U125" s="26">
        <v>176000</v>
      </c>
      <c r="V125" s="26">
        <v>145560</v>
      </c>
      <c r="W125" s="2">
        <v>201.7</v>
      </c>
      <c r="X125" s="2">
        <v>143.6</v>
      </c>
    </row>
    <row r="126" spans="1:24" x14ac:dyDescent="0.15">
      <c r="A126" s="24">
        <v>2001</v>
      </c>
      <c r="D126" s="1">
        <f t="shared" si="16"/>
        <v>9022550.4281943142</v>
      </c>
      <c r="G126" s="1">
        <f t="shared" si="14"/>
        <v>11346.360215384608</v>
      </c>
      <c r="H126" s="1">
        <f t="shared" si="17"/>
        <v>6842966.2833830435</v>
      </c>
      <c r="I126" s="1">
        <f t="shared" si="1"/>
        <v>3540064.3871999974</v>
      </c>
      <c r="J126" s="1">
        <f t="shared" si="15"/>
        <v>11346.360215384608</v>
      </c>
      <c r="K126" s="57">
        <f t="shared" si="4"/>
        <v>3540064.3871999974</v>
      </c>
      <c r="N126" s="1">
        <f t="shared" si="19"/>
        <v>3971.9393582360512</v>
      </c>
      <c r="O126" s="1">
        <f t="shared" si="6"/>
        <v>1239245.0797696479</v>
      </c>
      <c r="R126" s="6">
        <f t="shared" si="18"/>
        <v>6620210.0421680538</v>
      </c>
      <c r="U126" s="26">
        <v>192236</v>
      </c>
      <c r="V126" s="26">
        <v>165187</v>
      </c>
      <c r="W126" s="2">
        <v>220.2</v>
      </c>
      <c r="X126" s="2">
        <v>162.5</v>
      </c>
    </row>
    <row r="127" spans="1:24" x14ac:dyDescent="0.15">
      <c r="A127" s="24">
        <v>2002</v>
      </c>
      <c r="D127" s="1">
        <f t="shared" ref="D127:D135" si="20">D126*(W127/W126)</f>
        <v>13292077.015922958</v>
      </c>
      <c r="G127" s="1">
        <f t="shared" ref="G127:G135" si="21">G126*(W127/W126)</f>
        <v>16715.527946733728</v>
      </c>
      <c r="H127" s="1">
        <f t="shared" ref="H127:H135" si="22">H126*(W127/W126)</f>
        <v>10081100.192231877</v>
      </c>
      <c r="I127" s="1">
        <f t="shared" si="1"/>
        <v>5215244.7193809226</v>
      </c>
      <c r="J127" s="1">
        <f t="shared" si="15"/>
        <v>16715.527946733728</v>
      </c>
      <c r="K127" s="57">
        <f t="shared" si="4"/>
        <v>5215244.7193809226</v>
      </c>
      <c r="N127" s="1">
        <f>N126*(W127/W126)</f>
        <v>5851.4855940589241</v>
      </c>
      <c r="O127" s="1">
        <f t="shared" si="6"/>
        <v>1825663.5053463844</v>
      </c>
      <c r="R127" s="6">
        <f>R126*(W127/W126)</f>
        <v>9752934.3218860887</v>
      </c>
      <c r="W127" s="2">
        <v>324.39999999999998</v>
      </c>
      <c r="X127" s="2">
        <v>259.10000000000002</v>
      </c>
    </row>
    <row r="128" spans="1:24" x14ac:dyDescent="0.15">
      <c r="A128" s="24">
        <v>2003</v>
      </c>
      <c r="D128" s="1">
        <f t="shared" si="20"/>
        <v>23740534.596256971</v>
      </c>
      <c r="G128" s="1">
        <f t="shared" si="21"/>
        <v>29855.045907328982</v>
      </c>
      <c r="H128" s="1">
        <f t="shared" si="22"/>
        <v>18005516.187975183</v>
      </c>
      <c r="I128" s="1">
        <f t="shared" si="1"/>
        <v>9314774.3230866417</v>
      </c>
      <c r="J128" s="1">
        <f t="shared" si="15"/>
        <v>29855.045907328982</v>
      </c>
      <c r="K128" s="57">
        <f t="shared" si="4"/>
        <v>9314774.3230866417</v>
      </c>
      <c r="N128" s="1">
        <f t="shared" ref="N128:N135" si="23">N127*(W128/W127)</f>
        <v>10451.142889018929</v>
      </c>
      <c r="O128" s="1">
        <f t="shared" si="6"/>
        <v>3260756.5813739058</v>
      </c>
      <c r="R128" s="6">
        <f t="shared" ref="R128:R135" si="24">R127*(W128/W127)</f>
        <v>17419390.092789151</v>
      </c>
      <c r="W128" s="2">
        <v>579.4</v>
      </c>
      <c r="X128" s="2">
        <v>485.6</v>
      </c>
    </row>
    <row r="129" spans="1:24" x14ac:dyDescent="0.15">
      <c r="A129" s="24">
        <v>2004</v>
      </c>
      <c r="D129" s="1">
        <f t="shared" si="20"/>
        <v>27846163.810176458</v>
      </c>
      <c r="G129" s="1">
        <f t="shared" si="21"/>
        <v>35018.103553021712</v>
      </c>
      <c r="H129" s="1">
        <f t="shared" si="22"/>
        <v>21119345.53218491</v>
      </c>
      <c r="I129" s="1">
        <f t="shared" si="1"/>
        <v>10925648.308542775</v>
      </c>
      <c r="J129" s="1">
        <f t="shared" si="15"/>
        <v>35018.103553021712</v>
      </c>
      <c r="K129" s="57">
        <f t="shared" si="4"/>
        <v>10925648.308542775</v>
      </c>
      <c r="N129" s="1">
        <f t="shared" si="23"/>
        <v>12258.537637862039</v>
      </c>
      <c r="O129" s="1">
        <f t="shared" si="6"/>
        <v>3824663.7430129559</v>
      </c>
      <c r="R129" s="6">
        <f t="shared" si="24"/>
        <v>20431856.242767531</v>
      </c>
      <c r="W129" s="2">
        <v>679.6</v>
      </c>
      <c r="X129" s="2">
        <v>599.20000000000005</v>
      </c>
    </row>
    <row r="130" spans="1:24" x14ac:dyDescent="0.15">
      <c r="A130" s="24">
        <v>2005</v>
      </c>
      <c r="D130" s="1">
        <f t="shared" si="20"/>
        <v>40359728.300505899</v>
      </c>
      <c r="G130" s="1">
        <f t="shared" si="21"/>
        <v>50754.608592887562</v>
      </c>
      <c r="H130" s="1">
        <f t="shared" si="22"/>
        <v>30609999.042381011</v>
      </c>
      <c r="I130" s="1">
        <f t="shared" si="1"/>
        <v>15835437.88098092</v>
      </c>
      <c r="J130" s="1">
        <f t="shared" si="15"/>
        <v>50754.608592887562</v>
      </c>
      <c r="K130" s="57">
        <f t="shared" si="4"/>
        <v>15835437.88098092</v>
      </c>
      <c r="N130" s="1">
        <f t="shared" si="23"/>
        <v>17767.303668767079</v>
      </c>
      <c r="O130" s="1">
        <f t="shared" si="6"/>
        <v>5543398.7446553288</v>
      </c>
      <c r="R130" s="6">
        <f t="shared" si="24"/>
        <v>29613564.448390257</v>
      </c>
      <c r="W130" s="2">
        <v>985</v>
      </c>
      <c r="X130" s="2">
        <v>781.5</v>
      </c>
    </row>
    <row r="131" spans="1:24" x14ac:dyDescent="0.15">
      <c r="A131" s="24">
        <v>2006</v>
      </c>
      <c r="D131" s="1">
        <f t="shared" si="20"/>
        <v>44830029.171150766</v>
      </c>
      <c r="G131" s="1">
        <f t="shared" si="21"/>
        <v>56376.261179165769</v>
      </c>
      <c r="H131" s="1">
        <f t="shared" si="22"/>
        <v>34000406.042912751</v>
      </c>
      <c r="I131" s="1">
        <f t="shared" si="1"/>
        <v>17589393.487899721</v>
      </c>
      <c r="J131" s="1">
        <f t="shared" si="15"/>
        <v>56376.261179165769</v>
      </c>
      <c r="K131" s="57">
        <f t="shared" si="4"/>
        <v>17589393.487899721</v>
      </c>
      <c r="N131" s="1">
        <f t="shared" si="23"/>
        <v>19735.235476140162</v>
      </c>
      <c r="O131" s="1">
        <f t="shared" si="6"/>
        <v>6157393.4685557308</v>
      </c>
      <c r="R131" s="6">
        <f t="shared" si="24"/>
        <v>32893604.937039372</v>
      </c>
      <c r="W131" s="2">
        <v>1094.0999999999999</v>
      </c>
      <c r="X131" s="2">
        <v>818.7</v>
      </c>
    </row>
    <row r="132" spans="1:24" x14ac:dyDescent="0.15">
      <c r="A132" s="24">
        <v>2007</v>
      </c>
      <c r="D132" s="1">
        <f t="shared" si="20"/>
        <v>53746046.306369133</v>
      </c>
      <c r="G132" s="1">
        <f t="shared" si="21"/>
        <v>67588.649838873724</v>
      </c>
      <c r="H132" s="1">
        <f t="shared" si="22"/>
        <v>40762574.359280378</v>
      </c>
      <c r="I132" s="1">
        <f t="shared" si="1"/>
        <v>21087658.749728601</v>
      </c>
      <c r="J132" s="1">
        <f t="shared" si="15"/>
        <v>67588.649838873724</v>
      </c>
      <c r="K132" s="57">
        <f t="shared" si="4"/>
        <v>21087658.749728601</v>
      </c>
      <c r="N132" s="1">
        <f t="shared" si="23"/>
        <v>23660.276367839368</v>
      </c>
      <c r="O132" s="1">
        <f t="shared" si="6"/>
        <v>7382006.2267658822</v>
      </c>
      <c r="R132" s="6">
        <f t="shared" si="24"/>
        <v>39435647.194876656</v>
      </c>
      <c r="W132" s="2">
        <v>1311.7</v>
      </c>
      <c r="X132" s="2">
        <v>1105.9000000000001</v>
      </c>
    </row>
    <row r="133" spans="1:24" x14ac:dyDescent="0.15">
      <c r="A133" s="24">
        <v>2008</v>
      </c>
      <c r="D133" s="1">
        <f t="shared" si="20"/>
        <v>61527074.127959043</v>
      </c>
      <c r="G133" s="1">
        <f t="shared" si="21"/>
        <v>77373.726155411117</v>
      </c>
      <c r="H133" s="1">
        <f t="shared" si="22"/>
        <v>46663933.565522149</v>
      </c>
      <c r="I133" s="1">
        <f t="shared" si="1"/>
        <v>24140602.560488269</v>
      </c>
      <c r="J133" s="1">
        <f t="shared" si="15"/>
        <v>77373.726155411117</v>
      </c>
      <c r="K133" s="57">
        <f t="shared" si="4"/>
        <v>24140602.560488269</v>
      </c>
      <c r="N133" s="1">
        <f t="shared" si="23"/>
        <v>27085.668212203698</v>
      </c>
      <c r="O133" s="1">
        <f t="shared" si="6"/>
        <v>8450728.4822075535</v>
      </c>
      <c r="R133" s="6">
        <f t="shared" si="24"/>
        <v>45144901.904266812</v>
      </c>
      <c r="W133" s="2">
        <v>1501.6</v>
      </c>
      <c r="X133" s="2">
        <v>1341.9</v>
      </c>
    </row>
    <row r="134" spans="1:24" x14ac:dyDescent="0.15">
      <c r="A134" s="24">
        <v>2009</v>
      </c>
      <c r="D134" s="1">
        <f t="shared" si="20"/>
        <v>66276000.534079485</v>
      </c>
      <c r="G134" s="1">
        <f t="shared" si="21"/>
        <v>83345.765887305199</v>
      </c>
      <c r="H134" s="1">
        <f t="shared" si="22"/>
        <v>50265658.325940385</v>
      </c>
      <c r="I134" s="1">
        <f t="shared" si="1"/>
        <v>26003878.956839222</v>
      </c>
      <c r="J134" s="1">
        <f t="shared" si="15"/>
        <v>83345.765887305199</v>
      </c>
      <c r="K134" s="57">
        <f t="shared" si="4"/>
        <v>26003878.956839222</v>
      </c>
      <c r="N134" s="1">
        <f t="shared" si="23"/>
        <v>29176.257547442383</v>
      </c>
      <c r="O134" s="1">
        <f t="shared" si="6"/>
        <v>9102992.3548020236</v>
      </c>
      <c r="R134" s="6">
        <f t="shared" si="24"/>
        <v>48629381.213473342</v>
      </c>
      <c r="W134" s="2">
        <v>1617.5</v>
      </c>
      <c r="X134" s="2">
        <v>1590.8</v>
      </c>
    </row>
    <row r="135" spans="1:24" x14ac:dyDescent="0.15">
      <c r="A135" s="24">
        <v>2010</v>
      </c>
      <c r="D135" s="1">
        <f t="shared" si="20"/>
        <v>79293549.448872104</v>
      </c>
      <c r="G135" s="1">
        <f t="shared" si="21"/>
        <v>99716.059440564466</v>
      </c>
      <c r="H135" s="1">
        <f t="shared" si="22"/>
        <v>60138548.372401759</v>
      </c>
      <c r="I135" s="1">
        <f t="shared" si="1"/>
        <v>31111410.545456115</v>
      </c>
      <c r="J135" s="1">
        <f t="shared" si="15"/>
        <v>99716.059440564466</v>
      </c>
      <c r="K135" s="57">
        <f>J135*312</f>
        <v>31111410.545456115</v>
      </c>
      <c r="N135" s="1">
        <f t="shared" si="23"/>
        <v>34906.8894008102</v>
      </c>
      <c r="O135" s="1">
        <f t="shared" si="6"/>
        <v>10890949.493052782</v>
      </c>
      <c r="R135" s="6">
        <f t="shared" si="24"/>
        <v>58180883.168045513</v>
      </c>
      <c r="W135" s="2">
        <v>1935.2</v>
      </c>
      <c r="X135" s="2">
        <v>1840.6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140"/>
  <sheetViews>
    <sheetView workbookViewId="0">
      <pane xSplit="1" ySplit="5" topLeftCell="AP101" activePane="bottomRight" state="frozen"/>
      <selection pane="topRight" activeCell="B1" sqref="B1"/>
      <selection pane="bottomLeft" activeCell="A6" sqref="A6"/>
      <selection pane="bottomRight" activeCell="AI94" sqref="AI94"/>
    </sheetView>
  </sheetViews>
  <sheetFormatPr baseColWidth="10" defaultColWidth="10.6640625" defaultRowHeight="14" x14ac:dyDescent="0.15"/>
  <cols>
    <col min="1" max="1" width="9.5" style="3" customWidth="1"/>
    <col min="2" max="9" width="5.5" style="3" customWidth="1"/>
    <col min="10" max="10" width="6.1640625" style="3" customWidth="1"/>
    <col min="11" max="11" width="5.5" style="3" customWidth="1"/>
    <col min="12" max="12" width="6.83203125" style="6" customWidth="1"/>
    <col min="13" max="14" width="7.6640625" style="23" customWidth="1"/>
    <col min="15" max="15" width="8.33203125" style="23" customWidth="1"/>
    <col min="16" max="16" width="7.33203125" style="23" customWidth="1"/>
    <col min="17" max="17" width="8" style="23" customWidth="1"/>
    <col min="18" max="19" width="7" style="23" customWidth="1"/>
    <col min="20" max="20" width="7.83203125" style="23" customWidth="1"/>
    <col min="21" max="22" width="10.6640625" style="9"/>
    <col min="23" max="23" width="10.6640625" style="1"/>
    <col min="24" max="24" width="14.5" style="7" customWidth="1"/>
    <col min="25" max="25" width="16.33203125" style="7" customWidth="1"/>
    <col min="26" max="26" width="10.6640625" style="7"/>
    <col min="27" max="29" width="10.6640625" style="26"/>
    <col min="30" max="30" width="19.1640625" style="43" customWidth="1"/>
    <col min="31" max="31" width="19" style="43" customWidth="1"/>
    <col min="32" max="32" width="17.5" style="43" customWidth="1"/>
    <col min="33" max="33" width="17.83203125" style="26" customWidth="1"/>
    <col min="34" max="34" width="25.5" style="26" customWidth="1"/>
    <col min="35" max="35" width="25.5" style="48" customWidth="1"/>
    <col min="36" max="36" width="14.5" style="2" customWidth="1"/>
    <col min="37" max="37" width="18.1640625" style="2" customWidth="1"/>
    <col min="38" max="39" width="17.5" style="2" customWidth="1"/>
    <col min="40" max="40" width="16.83203125" style="2" customWidth="1"/>
    <col min="41" max="42" width="25.5" style="2" customWidth="1"/>
    <col min="43" max="43" width="16.83203125" style="2" customWidth="1"/>
    <col min="44" max="44" width="15.1640625" style="1" customWidth="1"/>
    <col min="45" max="46" width="10.6640625" style="1"/>
    <col min="47" max="47" width="14.5" style="1" customWidth="1"/>
    <col min="48" max="48" width="10.6640625" style="1"/>
    <col min="49" max="49" width="10.6640625" style="2"/>
    <col min="50" max="50" width="10.6640625" style="1"/>
    <col min="51" max="51" width="17.5" style="1" customWidth="1"/>
    <col min="52" max="52" width="15.6640625" style="1" customWidth="1"/>
    <col min="53" max="53" width="16.6640625" style="1" customWidth="1"/>
    <col min="54" max="54" width="14.1640625" style="1" customWidth="1"/>
    <col min="55" max="55" width="10.6640625" style="1"/>
    <col min="56" max="56" width="16.5" style="1" customWidth="1"/>
    <col min="57" max="57" width="19.5" style="1" customWidth="1"/>
    <col min="58" max="16384" width="10.6640625" style="1"/>
  </cols>
  <sheetData>
    <row r="1" spans="1:57" x14ac:dyDescent="0.15">
      <c r="A1" s="4" t="s">
        <v>35</v>
      </c>
      <c r="E1" s="14"/>
      <c r="L1" s="56" t="s">
        <v>8</v>
      </c>
      <c r="M1" s="56"/>
      <c r="N1" s="56"/>
      <c r="O1" s="56"/>
      <c r="P1" s="56"/>
      <c r="Q1" s="56"/>
      <c r="R1" s="56"/>
      <c r="S1" s="56"/>
      <c r="T1" s="56"/>
      <c r="U1" s="56"/>
      <c r="V1" s="47"/>
      <c r="X1" s="7" t="s">
        <v>7</v>
      </c>
      <c r="AW1" s="2" t="s">
        <v>40</v>
      </c>
      <c r="AY1" s="1" t="s">
        <v>5</v>
      </c>
      <c r="BA1" s="1" t="s">
        <v>6</v>
      </c>
      <c r="BD1" s="1" t="s">
        <v>0</v>
      </c>
      <c r="BE1" s="1" t="s">
        <v>0</v>
      </c>
    </row>
    <row r="2" spans="1:57" x14ac:dyDescent="0.15">
      <c r="A2" s="5" t="s">
        <v>36</v>
      </c>
      <c r="B2" s="3" t="s">
        <v>9</v>
      </c>
      <c r="C2" s="3" t="s">
        <v>10</v>
      </c>
      <c r="D2" s="3" t="s">
        <v>52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L2" s="6" t="s">
        <v>9</v>
      </c>
      <c r="M2" s="23" t="s">
        <v>10</v>
      </c>
      <c r="N2" s="23" t="s">
        <v>52</v>
      </c>
      <c r="O2" s="23" t="s">
        <v>11</v>
      </c>
      <c r="P2" s="23" t="s">
        <v>12</v>
      </c>
      <c r="Q2" s="23" t="s">
        <v>13</v>
      </c>
      <c r="R2" s="23" t="s">
        <v>14</v>
      </c>
      <c r="S2" s="23" t="s">
        <v>15</v>
      </c>
      <c r="T2" s="23" t="s">
        <v>16</v>
      </c>
      <c r="U2" s="47" t="s">
        <v>17</v>
      </c>
      <c r="V2" s="47" t="s">
        <v>17</v>
      </c>
      <c r="X2" s="56" t="s">
        <v>45</v>
      </c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47"/>
      <c r="AL2" s="47"/>
      <c r="AM2" s="47"/>
      <c r="AN2" s="31"/>
      <c r="AO2" s="31"/>
      <c r="AP2" s="31"/>
      <c r="AQ2" s="31"/>
      <c r="AU2" s="47"/>
      <c r="AW2" s="2" t="s">
        <v>56</v>
      </c>
      <c r="AY2" s="1" t="s">
        <v>46</v>
      </c>
      <c r="AZ2" s="1" t="s">
        <v>46</v>
      </c>
      <c r="BA2" s="1" t="s">
        <v>46</v>
      </c>
      <c r="BB2" s="1" t="s">
        <v>46</v>
      </c>
      <c r="BC2" s="1" t="s">
        <v>46</v>
      </c>
      <c r="BD2" s="1" t="s">
        <v>1</v>
      </c>
      <c r="BE2" s="1" t="s">
        <v>1</v>
      </c>
    </row>
    <row r="3" spans="1:57" x14ac:dyDescent="0.15">
      <c r="A3" s="13" t="s">
        <v>43</v>
      </c>
      <c r="B3" s="3" t="s">
        <v>26</v>
      </c>
      <c r="C3" s="3" t="s">
        <v>26</v>
      </c>
      <c r="D3" s="3" t="s">
        <v>26</v>
      </c>
      <c r="E3" s="3" t="s">
        <v>26</v>
      </c>
      <c r="F3" s="3" t="s">
        <v>26</v>
      </c>
      <c r="G3" s="3" t="s">
        <v>26</v>
      </c>
      <c r="K3" s="20">
        <f>202/185</f>
        <v>1.0918918918918918</v>
      </c>
      <c r="L3" s="6" t="s">
        <v>18</v>
      </c>
      <c r="M3" s="23" t="s">
        <v>19</v>
      </c>
      <c r="O3" s="23" t="s">
        <v>20</v>
      </c>
      <c r="P3" s="23" t="s">
        <v>21</v>
      </c>
      <c r="Q3" s="23" t="s">
        <v>22</v>
      </c>
      <c r="R3" s="23" t="s">
        <v>23</v>
      </c>
      <c r="S3" s="23" t="s">
        <v>24</v>
      </c>
      <c r="T3" s="23" t="s">
        <v>22</v>
      </c>
      <c r="U3" s="47" t="s">
        <v>25</v>
      </c>
      <c r="V3" s="47" t="s">
        <v>32</v>
      </c>
      <c r="X3" s="7" t="s">
        <v>27</v>
      </c>
      <c r="AA3" s="26" t="s">
        <v>28</v>
      </c>
      <c r="AB3" s="26" t="s">
        <v>28</v>
      </c>
      <c r="AC3" s="26" t="s">
        <v>28</v>
      </c>
      <c r="AD3" s="39" t="s">
        <v>75</v>
      </c>
      <c r="AE3" s="39" t="s">
        <v>82</v>
      </c>
      <c r="AF3" s="39" t="s">
        <v>86</v>
      </c>
      <c r="AG3" s="39" t="s">
        <v>87</v>
      </c>
      <c r="AH3" s="39" t="s">
        <v>95</v>
      </c>
      <c r="AI3" s="49" t="s">
        <v>99</v>
      </c>
      <c r="AJ3" s="31"/>
      <c r="AK3" s="31"/>
      <c r="AL3" s="31"/>
      <c r="AM3" s="31"/>
      <c r="AN3" s="31"/>
      <c r="AO3" s="31"/>
      <c r="AP3" s="31"/>
      <c r="AQ3" s="31"/>
      <c r="AR3" s="1" t="s">
        <v>38</v>
      </c>
      <c r="AS3" s="1" t="s">
        <v>40</v>
      </c>
      <c r="AT3" s="1" t="s">
        <v>40</v>
      </c>
      <c r="AU3" s="47"/>
      <c r="AW3" s="2" t="s">
        <v>79</v>
      </c>
      <c r="AY3" s="1" t="s">
        <v>2</v>
      </c>
      <c r="AZ3" s="1" t="s">
        <v>2</v>
      </c>
      <c r="BA3" s="1" t="s">
        <v>50</v>
      </c>
      <c r="BB3" s="1" t="s">
        <v>50</v>
      </c>
      <c r="BC3" s="1" t="s">
        <v>50</v>
      </c>
      <c r="BD3" s="1" t="s">
        <v>2</v>
      </c>
      <c r="BE3" s="1" t="s">
        <v>2</v>
      </c>
    </row>
    <row r="4" spans="1:57" ht="28" x14ac:dyDescent="0.15">
      <c r="A4" s="18" t="s">
        <v>44</v>
      </c>
      <c r="K4" s="20">
        <f>207/190</f>
        <v>1.0894736842105264</v>
      </c>
      <c r="L4" s="6">
        <v>207</v>
      </c>
      <c r="M4" s="23">
        <v>202</v>
      </c>
      <c r="O4" s="23">
        <v>3</v>
      </c>
      <c r="P4" s="23">
        <v>2</v>
      </c>
      <c r="Q4" s="23">
        <v>3</v>
      </c>
      <c r="R4" s="23">
        <v>3</v>
      </c>
      <c r="S4" s="23">
        <v>3</v>
      </c>
      <c r="T4" s="23">
        <v>3</v>
      </c>
      <c r="U4" s="19" t="s">
        <v>32</v>
      </c>
      <c r="V4" s="23"/>
      <c r="X4" s="7" t="s">
        <v>29</v>
      </c>
      <c r="Y4" s="7" t="s">
        <v>74</v>
      </c>
      <c r="Z4" s="7" t="s">
        <v>30</v>
      </c>
      <c r="AA4" s="39" t="s">
        <v>37</v>
      </c>
      <c r="AB4" s="39" t="s">
        <v>33</v>
      </c>
      <c r="AC4" s="39" t="s">
        <v>34</v>
      </c>
      <c r="AD4" s="39" t="s">
        <v>76</v>
      </c>
      <c r="AE4" s="39" t="s">
        <v>76</v>
      </c>
      <c r="AF4" s="39" t="s">
        <v>76</v>
      </c>
      <c r="AG4" s="39" t="s">
        <v>76</v>
      </c>
      <c r="AH4" s="39" t="s">
        <v>76</v>
      </c>
      <c r="AI4" s="49" t="s">
        <v>76</v>
      </c>
      <c r="AJ4" s="31" t="s">
        <v>31</v>
      </c>
      <c r="AK4" s="31" t="s">
        <v>77</v>
      </c>
      <c r="AL4" s="31" t="s">
        <v>84</v>
      </c>
      <c r="AM4" s="31" t="s">
        <v>85</v>
      </c>
      <c r="AN4" s="31" t="s">
        <v>89</v>
      </c>
      <c r="AO4" s="31" t="s">
        <v>96</v>
      </c>
      <c r="AP4" s="31" t="s">
        <v>97</v>
      </c>
      <c r="AQ4" s="31"/>
      <c r="AR4" s="1" t="s">
        <v>39</v>
      </c>
      <c r="AS4" s="1" t="s">
        <v>41</v>
      </c>
      <c r="AT4" s="1" t="s">
        <v>42</v>
      </c>
      <c r="AU4" s="47"/>
      <c r="AW4" s="2" t="s">
        <v>80</v>
      </c>
      <c r="AY4" s="1" t="s">
        <v>47</v>
      </c>
      <c r="AZ4" s="1" t="s">
        <v>48</v>
      </c>
      <c r="BA4" s="1" t="s">
        <v>47</v>
      </c>
      <c r="BB4" s="1" t="s">
        <v>51</v>
      </c>
      <c r="BC4" s="1" t="s">
        <v>51</v>
      </c>
      <c r="BD4" s="1" t="s">
        <v>3</v>
      </c>
      <c r="BE4" s="1" t="s">
        <v>4</v>
      </c>
    </row>
    <row r="5" spans="1:57" ht="28" x14ac:dyDescent="0.15">
      <c r="A5" s="29"/>
      <c r="K5" s="20"/>
      <c r="M5" s="23">
        <v>182</v>
      </c>
      <c r="N5" s="23">
        <v>20</v>
      </c>
      <c r="U5" s="19"/>
      <c r="V5" s="23"/>
      <c r="AA5" s="39"/>
      <c r="AB5" s="39"/>
      <c r="AC5" s="39"/>
      <c r="AD5" s="39" t="s">
        <v>83</v>
      </c>
      <c r="AE5" s="39" t="s">
        <v>88</v>
      </c>
      <c r="AF5" s="39" t="s">
        <v>90</v>
      </c>
      <c r="AG5" s="39" t="s">
        <v>81</v>
      </c>
      <c r="AH5" s="39" t="s">
        <v>94</v>
      </c>
      <c r="AI5" s="50" t="s">
        <v>98</v>
      </c>
      <c r="AJ5" s="31"/>
      <c r="AK5" s="39" t="s">
        <v>83</v>
      </c>
      <c r="AL5" s="39" t="s">
        <v>88</v>
      </c>
      <c r="AM5" s="39" t="s">
        <v>90</v>
      </c>
      <c r="AN5" s="2" t="s">
        <v>81</v>
      </c>
      <c r="AO5" s="2" t="s">
        <v>94</v>
      </c>
      <c r="AP5" s="2" t="s">
        <v>98</v>
      </c>
      <c r="AU5" s="47"/>
      <c r="AW5" s="2" t="s">
        <v>58</v>
      </c>
    </row>
    <row r="6" spans="1:57" x14ac:dyDescent="0.15">
      <c r="A6" s="8">
        <v>1880</v>
      </c>
      <c r="K6" s="8"/>
      <c r="L6" s="15">
        <v>1257</v>
      </c>
      <c r="M6" s="16">
        <v>370.342817487856</v>
      </c>
      <c r="N6" s="16"/>
      <c r="O6" s="16">
        <v>52.8</v>
      </c>
      <c r="P6" s="16">
        <v>39.6</v>
      </c>
      <c r="Q6" s="16">
        <v>30.935198750072384</v>
      </c>
      <c r="R6" s="16">
        <v>12.370905520563333</v>
      </c>
      <c r="S6" s="16">
        <v>7.20460644679713</v>
      </c>
      <c r="T6" s="16">
        <v>5.6489600845913239</v>
      </c>
      <c r="U6" s="17">
        <f>(M6*K$3)+O6+P6+Q6+R6+S6+T6</f>
        <v>552.93399043741294</v>
      </c>
      <c r="V6" s="47"/>
      <c r="X6" s="33">
        <f t="shared" ref="X6:X37" si="0">U6*1.15</f>
        <v>635.87408900302489</v>
      </c>
      <c r="Y6" s="33"/>
      <c r="Z6" s="33">
        <f>X6*4</f>
        <v>2543.4963560120996</v>
      </c>
      <c r="AA6" s="40">
        <v>10.392304845413264</v>
      </c>
      <c r="AB6" s="40"/>
      <c r="AC6" s="40">
        <f>AA6*312</f>
        <v>3242.3991117689384</v>
      </c>
      <c r="AD6" s="42"/>
      <c r="AE6" s="42"/>
      <c r="AF6" s="42"/>
      <c r="AG6" s="40"/>
      <c r="AH6" s="40"/>
      <c r="AI6" s="51"/>
      <c r="AJ6" s="2">
        <f>(AA6*312)/Z6</f>
        <v>1.2747803251633651</v>
      </c>
      <c r="AK6" s="2">
        <f>AJ6</f>
        <v>1.2747803251633651</v>
      </c>
      <c r="AL6" s="2">
        <f t="shared" ref="AL6:AL37" si="1">AJ6</f>
        <v>1.2747803251633651</v>
      </c>
      <c r="AM6" s="2">
        <f>AJ6</f>
        <v>1.2747803251633651</v>
      </c>
      <c r="AN6" s="2">
        <f>AJ6</f>
        <v>1.2747803251633651</v>
      </c>
      <c r="AO6" s="2">
        <f>AN6</f>
        <v>1.2747803251633651</v>
      </c>
      <c r="AP6" s="2">
        <f>AO6</f>
        <v>1.2747803251633651</v>
      </c>
    </row>
    <row r="7" spans="1:57" x14ac:dyDescent="0.15">
      <c r="A7" s="8">
        <v>1881</v>
      </c>
      <c r="K7" s="8"/>
      <c r="L7" s="15">
        <v>1257</v>
      </c>
      <c r="M7" s="16">
        <v>370.34281748785554</v>
      </c>
      <c r="N7" s="16"/>
      <c r="O7" s="16">
        <v>52.8</v>
      </c>
      <c r="P7" s="16">
        <v>39.6</v>
      </c>
      <c r="Q7" s="16">
        <v>30.935198750072384</v>
      </c>
      <c r="R7" s="16">
        <v>12.186002940435339</v>
      </c>
      <c r="S7" s="16">
        <v>7.096922306892802</v>
      </c>
      <c r="T7" s="16">
        <v>5.56452751876623</v>
      </c>
      <c r="U7" s="17">
        <f t="shared" ref="U7:U70" si="2">(M7*K$3)+O7+P7+Q7+R7+S7+T7</f>
        <v>552.55697115155488</v>
      </c>
      <c r="V7" s="47"/>
      <c r="X7" s="33">
        <f t="shared" si="0"/>
        <v>635.44051682428801</v>
      </c>
      <c r="Y7" s="33"/>
      <c r="Z7" s="33">
        <f t="shared" ref="Z7:Z70" si="3">X7*4</f>
        <v>2541.762067297152</v>
      </c>
      <c r="AA7" s="40">
        <v>10.392304845413264</v>
      </c>
      <c r="AB7" s="40"/>
      <c r="AC7" s="40">
        <f t="shared" ref="AC7:AC70" si="4">AA7*312</f>
        <v>3242.3991117689384</v>
      </c>
      <c r="AD7" s="42"/>
      <c r="AE7" s="42"/>
      <c r="AF7" s="42"/>
      <c r="AG7" s="40"/>
      <c r="AH7" s="40"/>
      <c r="AI7" s="51"/>
      <c r="AJ7" s="2">
        <f t="shared" ref="AJ7:AJ70" si="5">(AA7*312)/Z7</f>
        <v>1.2756501300756395</v>
      </c>
      <c r="AK7" s="2">
        <f t="shared" ref="AK7:AK70" si="6">AJ7</f>
        <v>1.2756501300756395</v>
      </c>
      <c r="AL7" s="2">
        <f t="shared" si="1"/>
        <v>1.2756501300756395</v>
      </c>
      <c r="AM7" s="2">
        <f t="shared" ref="AM7:AM70" si="7">AJ7</f>
        <v>1.2756501300756395</v>
      </c>
      <c r="AN7" s="2">
        <f t="shared" ref="AN7:AN70" si="8">AJ7</f>
        <v>1.2756501300756395</v>
      </c>
      <c r="AO7" s="2">
        <f t="shared" ref="AO7:AP70" si="9">AN7</f>
        <v>1.2756501300756395</v>
      </c>
      <c r="AP7" s="2">
        <f t="shared" si="9"/>
        <v>1.2756501300756395</v>
      </c>
    </row>
    <row r="8" spans="1:57" x14ac:dyDescent="0.15">
      <c r="A8" s="8">
        <v>1882</v>
      </c>
      <c r="K8" s="8"/>
      <c r="L8" s="15">
        <v>1257</v>
      </c>
      <c r="M8" s="16">
        <v>370.34281748785543</v>
      </c>
      <c r="N8" s="16"/>
      <c r="O8" s="16">
        <v>52.8</v>
      </c>
      <c r="P8" s="16">
        <v>39.6</v>
      </c>
      <c r="Q8" s="16">
        <v>30.935198750072377</v>
      </c>
      <c r="R8" s="16">
        <v>12.001100360307346</v>
      </c>
      <c r="S8" s="16">
        <v>6.989238166988474</v>
      </c>
      <c r="T8" s="16">
        <v>5.4800949529411351</v>
      </c>
      <c r="U8" s="17">
        <f t="shared" si="2"/>
        <v>552.17995186569738</v>
      </c>
      <c r="V8" s="47"/>
      <c r="X8" s="33">
        <f t="shared" si="0"/>
        <v>635.00694464555193</v>
      </c>
      <c r="Y8" s="33"/>
      <c r="Z8" s="33">
        <f t="shared" si="3"/>
        <v>2540.0277785822077</v>
      </c>
      <c r="AA8" s="40">
        <v>10.392304845413264</v>
      </c>
      <c r="AB8" s="40"/>
      <c r="AC8" s="40">
        <f t="shared" si="4"/>
        <v>3242.3991117689384</v>
      </c>
      <c r="AD8" s="42"/>
      <c r="AE8" s="42"/>
      <c r="AF8" s="42"/>
      <c r="AG8" s="40"/>
      <c r="AH8" s="40"/>
      <c r="AI8" s="51"/>
      <c r="AJ8" s="2">
        <f t="shared" si="5"/>
        <v>1.276521122764563</v>
      </c>
      <c r="AK8" s="2">
        <f t="shared" si="6"/>
        <v>1.276521122764563</v>
      </c>
      <c r="AL8" s="2">
        <f t="shared" si="1"/>
        <v>1.276521122764563</v>
      </c>
      <c r="AM8" s="2">
        <f t="shared" si="7"/>
        <v>1.276521122764563</v>
      </c>
      <c r="AN8" s="2">
        <f t="shared" si="8"/>
        <v>1.276521122764563</v>
      </c>
      <c r="AO8" s="2">
        <f t="shared" si="9"/>
        <v>1.276521122764563</v>
      </c>
      <c r="AP8" s="2">
        <f t="shared" si="9"/>
        <v>1.276521122764563</v>
      </c>
    </row>
    <row r="9" spans="1:57" x14ac:dyDescent="0.15">
      <c r="A9" s="8">
        <v>1883</v>
      </c>
      <c r="K9" s="8"/>
      <c r="L9" s="15">
        <v>1257</v>
      </c>
      <c r="M9" s="16">
        <v>336.36641221374043</v>
      </c>
      <c r="N9" s="16"/>
      <c r="O9" s="16">
        <v>52.8</v>
      </c>
      <c r="P9" s="16">
        <v>39.6</v>
      </c>
      <c r="Q9" s="16">
        <v>28.663814278512561</v>
      </c>
      <c r="R9" s="16">
        <v>11.375563225270438</v>
      </c>
      <c r="S9" s="16">
        <v>6.6249359040452607</v>
      </c>
      <c r="T9" s="16">
        <v>5.1944542372005307</v>
      </c>
      <c r="U9" s="17">
        <f t="shared" si="2"/>
        <v>511.53452584597784</v>
      </c>
      <c r="V9" s="47"/>
      <c r="X9" s="33">
        <f t="shared" si="0"/>
        <v>588.26470472287451</v>
      </c>
      <c r="Y9" s="33"/>
      <c r="Z9" s="33">
        <f t="shared" si="3"/>
        <v>2353.058818891498</v>
      </c>
      <c r="AA9" s="40">
        <v>10.392304845413264</v>
      </c>
      <c r="AB9" s="40"/>
      <c r="AC9" s="40">
        <f t="shared" si="4"/>
        <v>3242.3991117689384</v>
      </c>
      <c r="AD9" s="42"/>
      <c r="AE9" s="42"/>
      <c r="AF9" s="42"/>
      <c r="AG9" s="40"/>
      <c r="AH9" s="40"/>
      <c r="AI9" s="51"/>
      <c r="AJ9" s="2">
        <f t="shared" si="5"/>
        <v>1.3779507276815117</v>
      </c>
      <c r="AK9" s="2">
        <f t="shared" si="6"/>
        <v>1.3779507276815117</v>
      </c>
      <c r="AL9" s="2">
        <f t="shared" si="1"/>
        <v>1.3779507276815117</v>
      </c>
      <c r="AM9" s="2">
        <f t="shared" si="7"/>
        <v>1.3779507276815117</v>
      </c>
      <c r="AN9" s="2">
        <f t="shared" si="8"/>
        <v>1.3779507276815117</v>
      </c>
      <c r="AO9" s="2">
        <f t="shared" si="9"/>
        <v>1.3779507276815117</v>
      </c>
      <c r="AP9" s="2">
        <f t="shared" si="9"/>
        <v>1.3779507276815117</v>
      </c>
    </row>
    <row r="10" spans="1:57" x14ac:dyDescent="0.15">
      <c r="A10" s="8">
        <v>1884</v>
      </c>
      <c r="K10" s="8"/>
      <c r="L10" s="15">
        <v>1257</v>
      </c>
      <c r="M10" s="16">
        <v>336.36641221374043</v>
      </c>
      <c r="N10" s="16"/>
      <c r="O10" s="16">
        <v>52.8</v>
      </c>
      <c r="P10" s="16">
        <v>39.6</v>
      </c>
      <c r="Q10" s="16">
        <v>28.663814278512561</v>
      </c>
      <c r="R10" s="16">
        <v>11.531275264444151</v>
      </c>
      <c r="S10" s="16">
        <v>6.7156199658877904</v>
      </c>
      <c r="T10" s="16">
        <v>5.2655574472703588</v>
      </c>
      <c r="U10" s="17">
        <f t="shared" si="2"/>
        <v>511.85202515706391</v>
      </c>
      <c r="V10" s="47"/>
      <c r="X10" s="33">
        <f t="shared" si="0"/>
        <v>588.62982893062349</v>
      </c>
      <c r="Y10" s="33"/>
      <c r="Z10" s="33">
        <f t="shared" si="3"/>
        <v>2354.519315722494</v>
      </c>
      <c r="AA10" s="40">
        <v>10.392304845413264</v>
      </c>
      <c r="AB10" s="40"/>
      <c r="AC10" s="40">
        <f t="shared" si="4"/>
        <v>3242.3991117689384</v>
      </c>
      <c r="AD10" s="42"/>
      <c r="AE10" s="42"/>
      <c r="AF10" s="42"/>
      <c r="AG10" s="40"/>
      <c r="AH10" s="40"/>
      <c r="AI10" s="51"/>
      <c r="AJ10" s="2">
        <f t="shared" si="5"/>
        <v>1.3770959915756711</v>
      </c>
      <c r="AK10" s="2">
        <f t="shared" si="6"/>
        <v>1.3770959915756711</v>
      </c>
      <c r="AL10" s="2">
        <f t="shared" si="1"/>
        <v>1.3770959915756711</v>
      </c>
      <c r="AM10" s="2">
        <f t="shared" si="7"/>
        <v>1.3770959915756711</v>
      </c>
      <c r="AN10" s="2">
        <f t="shared" si="8"/>
        <v>1.3770959915756711</v>
      </c>
      <c r="AO10" s="2">
        <f t="shared" si="9"/>
        <v>1.3770959915756711</v>
      </c>
      <c r="AP10" s="2">
        <f t="shared" si="9"/>
        <v>1.3770959915756711</v>
      </c>
    </row>
    <row r="11" spans="1:57" x14ac:dyDescent="0.15">
      <c r="A11" s="8">
        <v>1885</v>
      </c>
      <c r="K11" s="8"/>
      <c r="L11" s="15">
        <v>1257</v>
      </c>
      <c r="M11" s="16">
        <v>336.36641221374043</v>
      </c>
      <c r="N11" s="16"/>
      <c r="O11" s="16">
        <v>52.8</v>
      </c>
      <c r="P11" s="16">
        <v>39.6</v>
      </c>
      <c r="Q11" s="16">
        <v>28.663814278512561</v>
      </c>
      <c r="R11" s="16">
        <v>10.932628208161312</v>
      </c>
      <c r="S11" s="16">
        <v>6.3669780306727626</v>
      </c>
      <c r="T11" s="16">
        <v>4.9921956210015681</v>
      </c>
      <c r="U11" s="17">
        <f t="shared" si="2"/>
        <v>510.63137433929722</v>
      </c>
      <c r="V11" s="47"/>
      <c r="X11" s="33">
        <f t="shared" si="0"/>
        <v>587.22608049019175</v>
      </c>
      <c r="Y11" s="33"/>
      <c r="Z11" s="33">
        <f t="shared" si="3"/>
        <v>2348.904321960767</v>
      </c>
      <c r="AA11" s="40">
        <v>10.392304845413264</v>
      </c>
      <c r="AB11" s="40"/>
      <c r="AC11" s="40">
        <f t="shared" si="4"/>
        <v>3242.3991117689384</v>
      </c>
      <c r="AD11" s="42"/>
      <c r="AE11" s="42"/>
      <c r="AF11" s="42"/>
      <c r="AG11" s="40"/>
      <c r="AH11" s="40"/>
      <c r="AI11" s="51"/>
      <c r="AJ11" s="2">
        <f t="shared" si="5"/>
        <v>1.3803879031830124</v>
      </c>
      <c r="AK11" s="2">
        <f t="shared" si="6"/>
        <v>1.3803879031830124</v>
      </c>
      <c r="AL11" s="2">
        <f t="shared" si="1"/>
        <v>1.3803879031830124</v>
      </c>
      <c r="AM11" s="2">
        <f t="shared" si="7"/>
        <v>1.3803879031830124</v>
      </c>
      <c r="AN11" s="2">
        <f t="shared" si="8"/>
        <v>1.3803879031830124</v>
      </c>
      <c r="AO11" s="2">
        <f t="shared" si="9"/>
        <v>1.3803879031830124</v>
      </c>
      <c r="AP11" s="2">
        <f t="shared" si="9"/>
        <v>1.3803879031830124</v>
      </c>
    </row>
    <row r="12" spans="1:57" x14ac:dyDescent="0.15">
      <c r="A12" s="8">
        <v>1886</v>
      </c>
      <c r="K12" s="8"/>
      <c r="L12" s="15">
        <v>1257</v>
      </c>
      <c r="M12" s="16">
        <v>336.36641221374043</v>
      </c>
      <c r="N12" s="16"/>
      <c r="O12" s="16">
        <v>52.8</v>
      </c>
      <c r="P12" s="16">
        <v>39.6</v>
      </c>
      <c r="Q12" s="16">
        <v>28.663814278512561</v>
      </c>
      <c r="R12" s="16">
        <v>10.567025984934167</v>
      </c>
      <c r="S12" s="16">
        <v>6.154057470407607</v>
      </c>
      <c r="T12" s="16">
        <v>4.8252496878671653</v>
      </c>
      <c r="U12" s="17">
        <f t="shared" si="2"/>
        <v>509.88590562267052</v>
      </c>
      <c r="V12" s="47"/>
      <c r="X12" s="33">
        <f t="shared" si="0"/>
        <v>586.368791466071</v>
      </c>
      <c r="Y12" s="33"/>
      <c r="Z12" s="33">
        <f t="shared" si="3"/>
        <v>2345.475165864284</v>
      </c>
      <c r="AA12" s="40">
        <v>10.392304845413264</v>
      </c>
      <c r="AB12" s="40"/>
      <c r="AC12" s="40">
        <f t="shared" si="4"/>
        <v>3242.3991117689384</v>
      </c>
      <c r="AD12" s="42"/>
      <c r="AE12" s="42"/>
      <c r="AF12" s="42"/>
      <c r="AG12" s="40"/>
      <c r="AH12" s="40"/>
      <c r="AI12" s="51"/>
      <c r="AJ12" s="2">
        <f t="shared" si="5"/>
        <v>1.3824060723210203</v>
      </c>
      <c r="AK12" s="2">
        <f t="shared" si="6"/>
        <v>1.3824060723210203</v>
      </c>
      <c r="AL12" s="2">
        <f t="shared" si="1"/>
        <v>1.3824060723210203</v>
      </c>
      <c r="AM12" s="2">
        <f t="shared" si="7"/>
        <v>1.3824060723210203</v>
      </c>
      <c r="AN12" s="2">
        <f t="shared" si="8"/>
        <v>1.3824060723210203</v>
      </c>
      <c r="AO12" s="2">
        <f t="shared" si="9"/>
        <v>1.3824060723210203</v>
      </c>
      <c r="AP12" s="2">
        <f t="shared" si="9"/>
        <v>1.3824060723210203</v>
      </c>
    </row>
    <row r="13" spans="1:57" x14ac:dyDescent="0.15">
      <c r="A13" s="8">
        <v>1887</v>
      </c>
      <c r="K13" s="8"/>
      <c r="L13" s="15">
        <v>1257</v>
      </c>
      <c r="M13" s="16">
        <v>336.36641221374043</v>
      </c>
      <c r="N13" s="16"/>
      <c r="O13" s="16">
        <v>52.8</v>
      </c>
      <c r="P13" s="16">
        <v>39.6</v>
      </c>
      <c r="Q13" s="16">
        <v>28.663814278512561</v>
      </c>
      <c r="R13" s="16">
        <v>10.150762117941971</v>
      </c>
      <c r="S13" s="16">
        <v>4.8813353265662718</v>
      </c>
      <c r="T13" s="16">
        <v>4.3378542841331482</v>
      </c>
      <c r="U13" s="17">
        <f t="shared" si="2"/>
        <v>507.70952420810295</v>
      </c>
      <c r="V13" s="47"/>
      <c r="X13" s="33">
        <f t="shared" si="0"/>
        <v>583.86595283931831</v>
      </c>
      <c r="Y13" s="33"/>
      <c r="Z13" s="33">
        <f t="shared" si="3"/>
        <v>2335.4638113572732</v>
      </c>
      <c r="AA13" s="40">
        <v>10.392304845413264</v>
      </c>
      <c r="AB13" s="40"/>
      <c r="AC13" s="40">
        <f t="shared" si="4"/>
        <v>3242.3991117689384</v>
      </c>
      <c r="AD13" s="42"/>
      <c r="AE13" s="42"/>
      <c r="AF13" s="42"/>
      <c r="AG13" s="40"/>
      <c r="AH13" s="40"/>
      <c r="AI13" s="51"/>
      <c r="AJ13" s="2">
        <f t="shared" si="5"/>
        <v>1.388331986135376</v>
      </c>
      <c r="AK13" s="2">
        <f t="shared" si="6"/>
        <v>1.388331986135376</v>
      </c>
      <c r="AL13" s="2">
        <f t="shared" si="1"/>
        <v>1.388331986135376</v>
      </c>
      <c r="AM13" s="2">
        <f t="shared" si="7"/>
        <v>1.388331986135376</v>
      </c>
      <c r="AN13" s="2">
        <f t="shared" si="8"/>
        <v>1.388331986135376</v>
      </c>
      <c r="AO13" s="2">
        <f t="shared" si="9"/>
        <v>1.388331986135376</v>
      </c>
      <c r="AP13" s="2">
        <f t="shared" si="9"/>
        <v>1.388331986135376</v>
      </c>
    </row>
    <row r="14" spans="1:57" x14ac:dyDescent="0.15">
      <c r="A14" s="8">
        <v>1888</v>
      </c>
      <c r="K14" s="8"/>
      <c r="L14" s="15">
        <v>1257</v>
      </c>
      <c r="M14" s="16">
        <v>327.87231089521157</v>
      </c>
      <c r="N14" s="16"/>
      <c r="O14" s="16">
        <v>46.199999999999996</v>
      </c>
      <c r="P14" s="16">
        <v>39.6</v>
      </c>
      <c r="Q14" s="16">
        <v>27.654746159903297</v>
      </c>
      <c r="R14" s="16">
        <v>10.337348002091884</v>
      </c>
      <c r="S14" s="16">
        <v>5.2266429759770645</v>
      </c>
      <c r="T14" s="16">
        <v>4.4913442845656535</v>
      </c>
      <c r="U14" s="17">
        <f t="shared" si="2"/>
        <v>491.51119926487701</v>
      </c>
      <c r="V14" s="47"/>
      <c r="X14" s="33">
        <f t="shared" si="0"/>
        <v>565.23787915460855</v>
      </c>
      <c r="Y14" s="33"/>
      <c r="Z14" s="33">
        <f t="shared" si="3"/>
        <v>2260.9515166184342</v>
      </c>
      <c r="AA14" s="40">
        <v>10.392304845413264</v>
      </c>
      <c r="AB14" s="40"/>
      <c r="AC14" s="40">
        <f t="shared" si="4"/>
        <v>3242.3991117689384</v>
      </c>
      <c r="AD14" s="42"/>
      <c r="AE14" s="42"/>
      <c r="AF14" s="42"/>
      <c r="AG14" s="40"/>
      <c r="AH14" s="40"/>
      <c r="AI14" s="51"/>
      <c r="AJ14" s="2">
        <f t="shared" si="5"/>
        <v>1.4340860862944973</v>
      </c>
      <c r="AK14" s="2">
        <f t="shared" si="6"/>
        <v>1.4340860862944973</v>
      </c>
      <c r="AL14" s="2">
        <f t="shared" si="1"/>
        <v>1.4340860862944973</v>
      </c>
      <c r="AM14" s="2">
        <f t="shared" si="7"/>
        <v>1.4340860862944973</v>
      </c>
      <c r="AN14" s="2">
        <f t="shared" si="8"/>
        <v>1.4340860862944973</v>
      </c>
      <c r="AO14" s="2">
        <f t="shared" si="9"/>
        <v>1.4340860862944973</v>
      </c>
      <c r="AP14" s="2">
        <f t="shared" si="9"/>
        <v>1.4340860862944973</v>
      </c>
    </row>
    <row r="15" spans="1:57" x14ac:dyDescent="0.15">
      <c r="A15" s="8">
        <v>1889</v>
      </c>
      <c r="K15" s="8"/>
      <c r="L15" s="15">
        <v>1257</v>
      </c>
      <c r="M15" s="16">
        <v>327.87231089521157</v>
      </c>
      <c r="N15" s="16"/>
      <c r="O15" s="16">
        <v>46.199999999999996</v>
      </c>
      <c r="P15" s="16">
        <v>39.6</v>
      </c>
      <c r="Q15" s="16">
        <v>27.654746159903297</v>
      </c>
      <c r="R15" s="16">
        <v>10.981964621530942</v>
      </c>
      <c r="S15" s="16">
        <v>5.3294918487195346</v>
      </c>
      <c r="T15" s="16">
        <v>4.7070424863283025</v>
      </c>
      <c r="U15" s="17">
        <f t="shared" si="2"/>
        <v>492.47436295882125</v>
      </c>
      <c r="V15" s="47"/>
      <c r="X15" s="33">
        <f t="shared" si="0"/>
        <v>566.34551740264442</v>
      </c>
      <c r="Y15" s="33"/>
      <c r="Z15" s="33">
        <f t="shared" si="3"/>
        <v>2265.3820696105777</v>
      </c>
      <c r="AA15" s="40">
        <v>10.392304845413264</v>
      </c>
      <c r="AB15" s="40"/>
      <c r="AC15" s="40">
        <f t="shared" si="4"/>
        <v>3242.3991117689384</v>
      </c>
      <c r="AD15" s="42"/>
      <c r="AE15" s="42"/>
      <c r="AF15" s="42"/>
      <c r="AG15" s="40"/>
      <c r="AH15" s="40"/>
      <c r="AI15" s="51"/>
      <c r="AJ15" s="2">
        <f t="shared" si="5"/>
        <v>1.4312813521678096</v>
      </c>
      <c r="AK15" s="2">
        <f t="shared" si="6"/>
        <v>1.4312813521678096</v>
      </c>
      <c r="AL15" s="2">
        <f t="shared" si="1"/>
        <v>1.4312813521678096</v>
      </c>
      <c r="AM15" s="2">
        <f t="shared" si="7"/>
        <v>1.4312813521678096</v>
      </c>
      <c r="AN15" s="2">
        <f t="shared" si="8"/>
        <v>1.4312813521678096</v>
      </c>
      <c r="AO15" s="2">
        <f t="shared" si="9"/>
        <v>1.4312813521678096</v>
      </c>
      <c r="AP15" s="2">
        <f t="shared" si="9"/>
        <v>1.4312813521678096</v>
      </c>
    </row>
    <row r="16" spans="1:57" x14ac:dyDescent="0.15">
      <c r="A16" s="8">
        <v>1890</v>
      </c>
      <c r="K16" s="8"/>
      <c r="L16" s="15">
        <v>1257</v>
      </c>
      <c r="M16" s="16">
        <v>327.87231089521157</v>
      </c>
      <c r="N16" s="16"/>
      <c r="O16" s="16">
        <v>46.199999999999996</v>
      </c>
      <c r="P16" s="16">
        <v>39.6</v>
      </c>
      <c r="Q16" s="16">
        <v>27.654746159903297</v>
      </c>
      <c r="R16" s="16">
        <v>12.136293746123506</v>
      </c>
      <c r="S16" s="16">
        <v>2.5962145545834727</v>
      </c>
      <c r="T16" s="16">
        <v>4.2514010093512669</v>
      </c>
      <c r="U16" s="17">
        <f t="shared" si="2"/>
        <v>490.43977331230064</v>
      </c>
      <c r="V16" s="47"/>
      <c r="X16" s="33">
        <f t="shared" si="0"/>
        <v>564.00573930914572</v>
      </c>
      <c r="Y16" s="33"/>
      <c r="Z16" s="33">
        <f t="shared" si="3"/>
        <v>2256.0229572365829</v>
      </c>
      <c r="AA16" s="40">
        <v>10.392304845413264</v>
      </c>
      <c r="AB16" s="40"/>
      <c r="AC16" s="40">
        <f t="shared" si="4"/>
        <v>3242.3991117689384</v>
      </c>
      <c r="AD16" s="42"/>
      <c r="AE16" s="42"/>
      <c r="AF16" s="42"/>
      <c r="AG16" s="40"/>
      <c r="AH16" s="40"/>
      <c r="AI16" s="51"/>
      <c r="AJ16" s="2">
        <f t="shared" si="5"/>
        <v>1.4372190235779223</v>
      </c>
      <c r="AK16" s="2">
        <f t="shared" si="6"/>
        <v>1.4372190235779223</v>
      </c>
      <c r="AL16" s="2">
        <f t="shared" si="1"/>
        <v>1.4372190235779223</v>
      </c>
      <c r="AM16" s="2">
        <f t="shared" si="7"/>
        <v>1.4372190235779223</v>
      </c>
      <c r="AN16" s="2">
        <f t="shared" si="8"/>
        <v>1.4372190235779223</v>
      </c>
      <c r="AO16" s="2">
        <f t="shared" si="9"/>
        <v>1.4372190235779223</v>
      </c>
      <c r="AP16" s="2">
        <f t="shared" si="9"/>
        <v>1.4372190235779223</v>
      </c>
    </row>
    <row r="17" spans="1:42" x14ac:dyDescent="0.15">
      <c r="A17" s="8">
        <v>1891</v>
      </c>
      <c r="K17" s="8"/>
      <c r="L17" s="15">
        <v>1047.5</v>
      </c>
      <c r="M17" s="16">
        <v>291.6308119361554</v>
      </c>
      <c r="N17" s="16"/>
      <c r="O17" s="16">
        <v>39.599999999999994</v>
      </c>
      <c r="P17" s="16">
        <v>33</v>
      </c>
      <c r="Q17" s="16">
        <v>24.349492055467543</v>
      </c>
      <c r="R17" s="16">
        <v>12.767734527071294</v>
      </c>
      <c r="S17" s="16">
        <v>4.9984887372674631</v>
      </c>
      <c r="T17" s="16">
        <v>5.1268485974479425</v>
      </c>
      <c r="U17" s="17">
        <f t="shared" si="2"/>
        <v>438.27188289619141</v>
      </c>
      <c r="V17" s="47"/>
      <c r="X17" s="33">
        <f t="shared" si="0"/>
        <v>504.01266533062011</v>
      </c>
      <c r="Y17" s="33"/>
      <c r="Z17" s="33">
        <f t="shared" si="3"/>
        <v>2016.0506613224804</v>
      </c>
      <c r="AA17" s="40">
        <v>10.392304845413264</v>
      </c>
      <c r="AB17" s="40"/>
      <c r="AC17" s="40">
        <f t="shared" si="4"/>
        <v>3242.3991117689384</v>
      </c>
      <c r="AD17" s="42"/>
      <c r="AE17" s="42"/>
      <c r="AF17" s="42"/>
      <c r="AG17" s="40"/>
      <c r="AH17" s="40"/>
      <c r="AI17" s="51"/>
      <c r="AJ17" s="2">
        <f t="shared" si="5"/>
        <v>1.6082924769569049</v>
      </c>
      <c r="AK17" s="2">
        <f t="shared" si="6"/>
        <v>1.6082924769569049</v>
      </c>
      <c r="AL17" s="2">
        <f t="shared" si="1"/>
        <v>1.6082924769569049</v>
      </c>
      <c r="AM17" s="2">
        <f t="shared" si="7"/>
        <v>1.6082924769569049</v>
      </c>
      <c r="AN17" s="2">
        <f t="shared" si="8"/>
        <v>1.6082924769569049</v>
      </c>
      <c r="AO17" s="2">
        <f t="shared" si="9"/>
        <v>1.6082924769569049</v>
      </c>
      <c r="AP17" s="2">
        <f t="shared" si="9"/>
        <v>1.6082924769569049</v>
      </c>
    </row>
    <row r="18" spans="1:42" x14ac:dyDescent="0.15">
      <c r="A18" s="8">
        <v>1892</v>
      </c>
      <c r="K18" s="8"/>
      <c r="L18" s="15">
        <v>1257</v>
      </c>
      <c r="M18" s="16">
        <v>319.37820957668282</v>
      </c>
      <c r="N18" s="16"/>
      <c r="O18" s="16">
        <v>39.599999999999994</v>
      </c>
      <c r="P18" s="16">
        <v>39.6</v>
      </c>
      <c r="Q18" s="16">
        <v>26.64567804129404</v>
      </c>
      <c r="R18" s="16">
        <v>12.957865323261387</v>
      </c>
      <c r="S18" s="16">
        <v>4.5926151413692358</v>
      </c>
      <c r="T18" s="16">
        <v>5.0645910960287575</v>
      </c>
      <c r="U18" s="17">
        <f t="shared" si="2"/>
        <v>477.18722708568282</v>
      </c>
      <c r="V18" s="47"/>
      <c r="X18" s="33">
        <f t="shared" si="0"/>
        <v>548.76531114853515</v>
      </c>
      <c r="Y18" s="33"/>
      <c r="Z18" s="33">
        <f t="shared" si="3"/>
        <v>2195.0612445941406</v>
      </c>
      <c r="AA18" s="40">
        <v>10.392304845413264</v>
      </c>
      <c r="AB18" s="40"/>
      <c r="AC18" s="40">
        <f t="shared" si="4"/>
        <v>3242.3991117689384</v>
      </c>
      <c r="AD18" s="42"/>
      <c r="AE18" s="42"/>
      <c r="AF18" s="42"/>
      <c r="AG18" s="40"/>
      <c r="AH18" s="40"/>
      <c r="AI18" s="51"/>
      <c r="AJ18" s="2">
        <f t="shared" si="5"/>
        <v>1.4771337791845744</v>
      </c>
      <c r="AK18" s="2">
        <f t="shared" si="6"/>
        <v>1.4771337791845744</v>
      </c>
      <c r="AL18" s="2">
        <f t="shared" si="1"/>
        <v>1.4771337791845744</v>
      </c>
      <c r="AM18" s="2">
        <f t="shared" si="7"/>
        <v>1.4771337791845744</v>
      </c>
      <c r="AN18" s="2">
        <f t="shared" si="8"/>
        <v>1.4771337791845744</v>
      </c>
      <c r="AO18" s="2">
        <f t="shared" si="9"/>
        <v>1.4771337791845744</v>
      </c>
      <c r="AP18" s="2">
        <f t="shared" si="9"/>
        <v>1.4771337791845744</v>
      </c>
    </row>
    <row r="19" spans="1:42" x14ac:dyDescent="0.15">
      <c r="A19" s="8">
        <v>1893</v>
      </c>
      <c r="K19" s="8"/>
      <c r="L19" s="15">
        <v>1257</v>
      </c>
      <c r="M19" s="16">
        <v>310.88410825815401</v>
      </c>
      <c r="N19" s="16"/>
      <c r="O19" s="16">
        <v>39.599999999999994</v>
      </c>
      <c r="P19" s="16">
        <v>39.6</v>
      </c>
      <c r="Q19" s="16">
        <v>26.07783192340408</v>
      </c>
      <c r="R19" s="16">
        <v>13.375721407017075</v>
      </c>
      <c r="S19" s="16">
        <v>4.9171151430571758</v>
      </c>
      <c r="T19" s="16">
        <v>5.2788148620388968</v>
      </c>
      <c r="U19" s="17">
        <f t="shared" si="2"/>
        <v>468.3013204606367</v>
      </c>
      <c r="V19" s="47"/>
      <c r="X19" s="33">
        <f t="shared" si="0"/>
        <v>538.54651852973211</v>
      </c>
      <c r="Y19" s="33"/>
      <c r="Z19" s="33">
        <f t="shared" si="3"/>
        <v>2154.1860741189284</v>
      </c>
      <c r="AA19" s="40">
        <v>10.392304845413264</v>
      </c>
      <c r="AB19" s="40"/>
      <c r="AC19" s="40">
        <f t="shared" si="4"/>
        <v>3242.3991117689384</v>
      </c>
      <c r="AD19" s="42"/>
      <c r="AE19" s="42"/>
      <c r="AF19" s="42"/>
      <c r="AG19" s="40"/>
      <c r="AH19" s="40"/>
      <c r="AI19" s="51"/>
      <c r="AJ19" s="2">
        <f t="shared" si="5"/>
        <v>1.5051620427427996</v>
      </c>
      <c r="AK19" s="2">
        <f t="shared" si="6"/>
        <v>1.5051620427427996</v>
      </c>
      <c r="AL19" s="2">
        <f t="shared" si="1"/>
        <v>1.5051620427427996</v>
      </c>
      <c r="AM19" s="2">
        <f t="shared" si="7"/>
        <v>1.5051620427427996</v>
      </c>
      <c r="AN19" s="2">
        <f t="shared" si="8"/>
        <v>1.5051620427427996</v>
      </c>
      <c r="AO19" s="2">
        <f t="shared" si="9"/>
        <v>1.5051620427427996</v>
      </c>
      <c r="AP19" s="2">
        <f t="shared" si="9"/>
        <v>1.5051620427427996</v>
      </c>
    </row>
    <row r="20" spans="1:42" x14ac:dyDescent="0.15">
      <c r="A20" s="8">
        <v>1894</v>
      </c>
      <c r="K20" s="8"/>
      <c r="L20" s="15">
        <v>1257</v>
      </c>
      <c r="M20" s="16">
        <v>271.81124219292155</v>
      </c>
      <c r="N20" s="16"/>
      <c r="O20" s="16">
        <v>39.599999999999994</v>
      </c>
      <c r="P20" s="16">
        <v>23.1</v>
      </c>
      <c r="Q20" s="16">
        <v>22.362684779312023</v>
      </c>
      <c r="R20" s="16">
        <v>12.651821599507326</v>
      </c>
      <c r="S20" s="16">
        <v>4.4761270734932896</v>
      </c>
      <c r="T20" s="16">
        <v>4.9426599184754689</v>
      </c>
      <c r="U20" s="17">
        <f t="shared" si="2"/>
        <v>403.92178484630244</v>
      </c>
      <c r="V20" s="47"/>
      <c r="X20" s="33">
        <f t="shared" si="0"/>
        <v>464.51005257324778</v>
      </c>
      <c r="Y20" s="33"/>
      <c r="Z20" s="33">
        <f t="shared" si="3"/>
        <v>1858.0402102929911</v>
      </c>
      <c r="AA20" s="40">
        <v>10.392304845413264</v>
      </c>
      <c r="AB20" s="40"/>
      <c r="AC20" s="40">
        <f t="shared" si="4"/>
        <v>3242.3991117689384</v>
      </c>
      <c r="AD20" s="42"/>
      <c r="AE20" s="42"/>
      <c r="AF20" s="42"/>
      <c r="AG20" s="40"/>
      <c r="AH20" s="40"/>
      <c r="AI20" s="51"/>
      <c r="AJ20" s="2">
        <f t="shared" si="5"/>
        <v>1.7450640162720967</v>
      </c>
      <c r="AK20" s="2">
        <f t="shared" si="6"/>
        <v>1.7450640162720967</v>
      </c>
      <c r="AL20" s="2">
        <f t="shared" si="1"/>
        <v>1.7450640162720967</v>
      </c>
      <c r="AM20" s="2">
        <f t="shared" si="7"/>
        <v>1.7450640162720967</v>
      </c>
      <c r="AN20" s="2">
        <f t="shared" si="8"/>
        <v>1.7450640162720967</v>
      </c>
      <c r="AO20" s="2">
        <f t="shared" si="9"/>
        <v>1.7450640162720967</v>
      </c>
      <c r="AP20" s="2">
        <f t="shared" si="9"/>
        <v>1.7450640162720967</v>
      </c>
    </row>
    <row r="21" spans="1:42" x14ac:dyDescent="0.15">
      <c r="A21" s="8">
        <v>1895</v>
      </c>
      <c r="K21" s="8"/>
      <c r="L21" s="15">
        <v>1257</v>
      </c>
      <c r="M21" s="16">
        <v>310.03469812630112</v>
      </c>
      <c r="N21" s="16"/>
      <c r="O21" s="16">
        <v>39.599999999999994</v>
      </c>
      <c r="P21" s="16">
        <v>23.1</v>
      </c>
      <c r="Q21" s="16">
        <v>24.917992309816835</v>
      </c>
      <c r="R21" s="16">
        <v>11.676143387290235</v>
      </c>
      <c r="S21" s="16">
        <v>4.3746323149868891</v>
      </c>
      <c r="T21" s="16">
        <v>4.6318171100746754</v>
      </c>
      <c r="U21" s="17">
        <f t="shared" si="2"/>
        <v>446.82495821142714</v>
      </c>
      <c r="V21" s="47"/>
      <c r="X21" s="33">
        <f t="shared" si="0"/>
        <v>513.84870194314112</v>
      </c>
      <c r="Y21" s="33"/>
      <c r="Z21" s="33">
        <f t="shared" si="3"/>
        <v>2055.3948077725645</v>
      </c>
      <c r="AA21" s="40">
        <v>10.392304845413264</v>
      </c>
      <c r="AB21" s="40"/>
      <c r="AC21" s="40">
        <f t="shared" si="4"/>
        <v>3242.3991117689384</v>
      </c>
      <c r="AD21" s="42"/>
      <c r="AE21" s="42"/>
      <c r="AF21" s="42"/>
      <c r="AG21" s="40"/>
      <c r="AH21" s="40"/>
      <c r="AI21" s="51"/>
      <c r="AJ21" s="2">
        <f t="shared" si="5"/>
        <v>1.5775067152586286</v>
      </c>
      <c r="AK21" s="2">
        <f t="shared" si="6"/>
        <v>1.5775067152586286</v>
      </c>
      <c r="AL21" s="2">
        <f t="shared" si="1"/>
        <v>1.5775067152586286</v>
      </c>
      <c r="AM21" s="2">
        <f t="shared" si="7"/>
        <v>1.5775067152586286</v>
      </c>
      <c r="AN21" s="2">
        <f t="shared" si="8"/>
        <v>1.5775067152586286</v>
      </c>
      <c r="AO21" s="2">
        <f t="shared" si="9"/>
        <v>1.5775067152586286</v>
      </c>
      <c r="AP21" s="2">
        <f t="shared" si="9"/>
        <v>1.5775067152586286</v>
      </c>
    </row>
    <row r="22" spans="1:42" x14ac:dyDescent="0.15">
      <c r="A22" s="8">
        <v>1896</v>
      </c>
      <c r="K22" s="8"/>
      <c r="L22" s="15">
        <v>1257</v>
      </c>
      <c r="M22" s="16">
        <v>310.03469812630112</v>
      </c>
      <c r="N22" s="16"/>
      <c r="O22" s="16">
        <v>39.599999999999994</v>
      </c>
      <c r="P22" s="16">
        <v>23.1</v>
      </c>
      <c r="Q22" s="16">
        <v>24.917992309816835</v>
      </c>
      <c r="R22" s="16">
        <v>11.630147088976695</v>
      </c>
      <c r="S22" s="16">
        <v>4.3599570015789526</v>
      </c>
      <c r="T22" s="16">
        <v>4.6143089338668748</v>
      </c>
      <c r="U22" s="17">
        <f t="shared" si="2"/>
        <v>446.74677842349786</v>
      </c>
      <c r="V22" s="47"/>
      <c r="X22" s="33">
        <f t="shared" si="0"/>
        <v>513.75879518702254</v>
      </c>
      <c r="Y22" s="33"/>
      <c r="Z22" s="33">
        <f t="shared" si="3"/>
        <v>2055.0351807480902</v>
      </c>
      <c r="AA22" s="40">
        <v>10.392304845413264</v>
      </c>
      <c r="AB22" s="40"/>
      <c r="AC22" s="40">
        <f t="shared" si="4"/>
        <v>3242.3991117689384</v>
      </c>
      <c r="AD22" s="42"/>
      <c r="AE22" s="42"/>
      <c r="AF22" s="42"/>
      <c r="AG22" s="40"/>
      <c r="AH22" s="40"/>
      <c r="AI22" s="51"/>
      <c r="AJ22" s="2">
        <f t="shared" si="5"/>
        <v>1.5777827757618312</v>
      </c>
      <c r="AK22" s="2">
        <f t="shared" si="6"/>
        <v>1.5777827757618312</v>
      </c>
      <c r="AL22" s="2">
        <f t="shared" si="1"/>
        <v>1.5777827757618312</v>
      </c>
      <c r="AM22" s="2">
        <f t="shared" si="7"/>
        <v>1.5777827757618312</v>
      </c>
      <c r="AN22" s="2">
        <f t="shared" si="8"/>
        <v>1.5777827757618312</v>
      </c>
      <c r="AO22" s="2">
        <f t="shared" si="9"/>
        <v>1.5777827757618312</v>
      </c>
      <c r="AP22" s="2">
        <f t="shared" si="9"/>
        <v>1.5777827757618312</v>
      </c>
    </row>
    <row r="23" spans="1:42" x14ac:dyDescent="0.15">
      <c r="A23" s="8">
        <v>1897</v>
      </c>
      <c r="K23" s="8"/>
      <c r="L23" s="15">
        <v>1257</v>
      </c>
      <c r="M23" s="16">
        <v>310.03469812630112</v>
      </c>
      <c r="N23" s="16"/>
      <c r="O23" s="16">
        <v>39.599999999999994</v>
      </c>
      <c r="P23" s="16">
        <v>23.1</v>
      </c>
      <c r="Q23" s="16">
        <v>24.917992309816835</v>
      </c>
      <c r="R23" s="16">
        <v>12.222415797712621</v>
      </c>
      <c r="S23" s="16">
        <v>4.1360746515992322</v>
      </c>
      <c r="T23" s="16">
        <v>4.7206152128439731</v>
      </c>
      <c r="U23" s="17">
        <f t="shared" si="2"/>
        <v>447.22147106123123</v>
      </c>
      <c r="V23" s="47"/>
      <c r="X23" s="33">
        <f t="shared" si="0"/>
        <v>514.30469172041592</v>
      </c>
      <c r="Y23" s="33"/>
      <c r="Z23" s="33">
        <f t="shared" si="3"/>
        <v>2057.2187668816637</v>
      </c>
      <c r="AA23" s="40">
        <v>10.392304845413264</v>
      </c>
      <c r="AB23" s="40"/>
      <c r="AC23" s="40">
        <f t="shared" si="4"/>
        <v>3242.3991117689384</v>
      </c>
      <c r="AD23" s="42"/>
      <c r="AE23" s="42"/>
      <c r="AF23" s="42"/>
      <c r="AG23" s="40"/>
      <c r="AH23" s="40"/>
      <c r="AI23" s="51"/>
      <c r="AJ23" s="2">
        <f t="shared" si="5"/>
        <v>1.5761080756052861</v>
      </c>
      <c r="AK23" s="2">
        <f t="shared" si="6"/>
        <v>1.5761080756052861</v>
      </c>
      <c r="AL23" s="2">
        <f t="shared" si="1"/>
        <v>1.5761080756052861</v>
      </c>
      <c r="AM23" s="2">
        <f t="shared" si="7"/>
        <v>1.5761080756052861</v>
      </c>
      <c r="AN23" s="2">
        <f t="shared" si="8"/>
        <v>1.5761080756052861</v>
      </c>
      <c r="AO23" s="2">
        <f t="shared" si="9"/>
        <v>1.5761080756052861</v>
      </c>
      <c r="AP23" s="2">
        <f t="shared" si="9"/>
        <v>1.5761080756052861</v>
      </c>
    </row>
    <row r="24" spans="1:42" x14ac:dyDescent="0.15">
      <c r="A24" s="8">
        <v>1898</v>
      </c>
      <c r="K24" s="8"/>
      <c r="L24" s="15">
        <v>1257</v>
      </c>
      <c r="M24" s="16">
        <v>310.03469812630112</v>
      </c>
      <c r="N24" s="16"/>
      <c r="O24" s="16">
        <v>39.599999999999994</v>
      </c>
      <c r="P24" s="16">
        <v>23.1</v>
      </c>
      <c r="Q24" s="16">
        <v>24.917992309816835</v>
      </c>
      <c r="R24" s="16">
        <v>12.179560379267304</v>
      </c>
      <c r="S24" s="16">
        <v>4.1644458434647094</v>
      </c>
      <c r="T24" s="16">
        <v>4.7164354591832716</v>
      </c>
      <c r="U24" s="17">
        <f t="shared" si="2"/>
        <v>447.20280708099062</v>
      </c>
      <c r="V24" s="47"/>
      <c r="X24" s="33">
        <f t="shared" si="0"/>
        <v>514.28322814313913</v>
      </c>
      <c r="Y24" s="33"/>
      <c r="Z24" s="33">
        <f t="shared" si="3"/>
        <v>2057.1329125725565</v>
      </c>
      <c r="AA24" s="40">
        <v>10.392304845413264</v>
      </c>
      <c r="AB24" s="40"/>
      <c r="AC24" s="40">
        <f t="shared" si="4"/>
        <v>3242.3991117689384</v>
      </c>
      <c r="AD24" s="42"/>
      <c r="AE24" s="42"/>
      <c r="AF24" s="42"/>
      <c r="AG24" s="40"/>
      <c r="AH24" s="40"/>
      <c r="AI24" s="51"/>
      <c r="AJ24" s="2">
        <f t="shared" si="5"/>
        <v>1.5761738543739219</v>
      </c>
      <c r="AK24" s="2">
        <f t="shared" si="6"/>
        <v>1.5761738543739219</v>
      </c>
      <c r="AL24" s="2">
        <f t="shared" si="1"/>
        <v>1.5761738543739219</v>
      </c>
      <c r="AM24" s="2">
        <f t="shared" si="7"/>
        <v>1.5761738543739219</v>
      </c>
      <c r="AN24" s="2">
        <f t="shared" si="8"/>
        <v>1.5761738543739219</v>
      </c>
      <c r="AO24" s="2">
        <f t="shared" si="9"/>
        <v>1.5761738543739219</v>
      </c>
      <c r="AP24" s="2">
        <f t="shared" si="9"/>
        <v>1.5761738543739219</v>
      </c>
    </row>
    <row r="25" spans="1:42" x14ac:dyDescent="0.15">
      <c r="A25" s="8">
        <v>1899</v>
      </c>
      <c r="K25" s="8"/>
      <c r="L25" s="15">
        <v>1257</v>
      </c>
      <c r="M25" s="16">
        <v>310.03469812630112</v>
      </c>
      <c r="N25" s="16"/>
      <c r="O25" s="16">
        <v>39.599999999999994</v>
      </c>
      <c r="P25" s="16">
        <v>23.1</v>
      </c>
      <c r="Q25" s="16">
        <v>24.917992309816835</v>
      </c>
      <c r="R25" s="16">
        <v>12.650174747837927</v>
      </c>
      <c r="S25" s="16">
        <v>4.4200338604692861</v>
      </c>
      <c r="T25" s="16">
        <v>4.9259977069696541</v>
      </c>
      <c r="U25" s="17">
        <f t="shared" si="2"/>
        <v>448.13857171435222</v>
      </c>
      <c r="V25" s="47"/>
      <c r="X25" s="33">
        <f t="shared" si="0"/>
        <v>515.35935747150506</v>
      </c>
      <c r="Y25" s="33"/>
      <c r="Z25" s="33">
        <f t="shared" si="3"/>
        <v>2061.4374298860203</v>
      </c>
      <c r="AA25" s="40">
        <v>10.392304845413264</v>
      </c>
      <c r="AB25" s="40"/>
      <c r="AC25" s="40">
        <f t="shared" si="4"/>
        <v>3242.3991117689384</v>
      </c>
      <c r="AD25" s="42"/>
      <c r="AE25" s="42"/>
      <c r="AF25" s="42"/>
      <c r="AG25" s="40"/>
      <c r="AH25" s="40"/>
      <c r="AI25" s="51"/>
      <c r="AJ25" s="2">
        <f t="shared" si="5"/>
        <v>1.5728826229512167</v>
      </c>
      <c r="AK25" s="2">
        <f t="shared" si="6"/>
        <v>1.5728826229512167</v>
      </c>
      <c r="AL25" s="2">
        <f t="shared" si="1"/>
        <v>1.5728826229512167</v>
      </c>
      <c r="AM25" s="2">
        <f t="shared" si="7"/>
        <v>1.5728826229512167</v>
      </c>
      <c r="AN25" s="2">
        <f t="shared" si="8"/>
        <v>1.5728826229512167</v>
      </c>
      <c r="AO25" s="2">
        <f t="shared" si="9"/>
        <v>1.5728826229512167</v>
      </c>
      <c r="AP25" s="2">
        <f t="shared" si="9"/>
        <v>1.5728826229512167</v>
      </c>
    </row>
    <row r="26" spans="1:42" x14ac:dyDescent="0.15">
      <c r="A26" s="8">
        <v>1900</v>
      </c>
      <c r="K26" s="8"/>
      <c r="L26" s="15">
        <v>1257</v>
      </c>
      <c r="M26" s="16">
        <v>310.03469812630112</v>
      </c>
      <c r="N26" s="16"/>
      <c r="O26" s="16">
        <v>39.599999999999994</v>
      </c>
      <c r="P26" s="16">
        <v>23.1</v>
      </c>
      <c r="Q26" s="16">
        <v>24.917992309816835</v>
      </c>
      <c r="R26" s="16">
        <v>13.546950962572541</v>
      </c>
      <c r="S26" s="16">
        <v>4.6841187575930618</v>
      </c>
      <c r="T26" s="16">
        <v>5.2609906356642586</v>
      </c>
      <c r="U26" s="17">
        <f t="shared" si="2"/>
        <v>449.63442575490524</v>
      </c>
      <c r="V26" s="47"/>
      <c r="X26" s="33">
        <f t="shared" si="0"/>
        <v>517.07958961814097</v>
      </c>
      <c r="Y26" s="33"/>
      <c r="Z26" s="33">
        <f t="shared" si="3"/>
        <v>2068.3183584725639</v>
      </c>
      <c r="AA26" s="40">
        <v>10.392304845413264</v>
      </c>
      <c r="AB26" s="40"/>
      <c r="AC26" s="40">
        <f t="shared" si="4"/>
        <v>3242.3991117689384</v>
      </c>
      <c r="AD26" s="42"/>
      <c r="AE26" s="42"/>
      <c r="AF26" s="42"/>
      <c r="AG26" s="40"/>
      <c r="AH26" s="40"/>
      <c r="AI26" s="51"/>
      <c r="AJ26" s="2">
        <f t="shared" si="5"/>
        <v>1.5676499212449206</v>
      </c>
      <c r="AK26" s="2">
        <f t="shared" si="6"/>
        <v>1.5676499212449206</v>
      </c>
      <c r="AL26" s="2">
        <f t="shared" si="1"/>
        <v>1.5676499212449206</v>
      </c>
      <c r="AM26" s="2">
        <f t="shared" si="7"/>
        <v>1.5676499212449206</v>
      </c>
      <c r="AN26" s="2">
        <f t="shared" si="8"/>
        <v>1.5676499212449206</v>
      </c>
      <c r="AO26" s="2">
        <f t="shared" si="9"/>
        <v>1.5676499212449206</v>
      </c>
      <c r="AP26" s="2">
        <f t="shared" si="9"/>
        <v>1.5676499212449206</v>
      </c>
    </row>
    <row r="27" spans="1:42" x14ac:dyDescent="0.15">
      <c r="A27" s="8">
        <v>1901</v>
      </c>
      <c r="K27" s="8"/>
      <c r="L27" s="15">
        <v>1257</v>
      </c>
      <c r="M27" s="16">
        <v>310.03469812630112</v>
      </c>
      <c r="N27" s="16"/>
      <c r="O27" s="16">
        <v>39.599999999999994</v>
      </c>
      <c r="P27" s="16">
        <v>23.1</v>
      </c>
      <c r="Q27" s="16">
        <v>24.917992309816835</v>
      </c>
      <c r="R27" s="16">
        <v>14.443727177307156</v>
      </c>
      <c r="S27" s="16">
        <v>4.9410989093448752</v>
      </c>
      <c r="T27" s="16">
        <v>5.5939333281717163</v>
      </c>
      <c r="U27" s="17">
        <f t="shared" si="2"/>
        <v>451.12112481389909</v>
      </c>
      <c r="V27" s="47"/>
      <c r="X27" s="33">
        <f t="shared" si="0"/>
        <v>518.78929353598392</v>
      </c>
      <c r="Y27" s="33"/>
      <c r="Z27" s="33">
        <f t="shared" si="3"/>
        <v>2075.1571741439357</v>
      </c>
      <c r="AA27" s="40">
        <v>10.392304845413264</v>
      </c>
      <c r="AB27" s="40"/>
      <c r="AC27" s="40">
        <f t="shared" si="4"/>
        <v>3242.3991117689384</v>
      </c>
      <c r="AD27" s="42"/>
      <c r="AE27" s="42"/>
      <c r="AF27" s="42"/>
      <c r="AG27" s="40"/>
      <c r="AH27" s="40"/>
      <c r="AI27" s="51"/>
      <c r="AJ27" s="2">
        <f t="shared" si="5"/>
        <v>1.562483628791407</v>
      </c>
      <c r="AK27" s="2">
        <f t="shared" si="6"/>
        <v>1.562483628791407</v>
      </c>
      <c r="AL27" s="2">
        <f t="shared" si="1"/>
        <v>1.562483628791407</v>
      </c>
      <c r="AM27" s="2">
        <f t="shared" si="7"/>
        <v>1.562483628791407</v>
      </c>
      <c r="AN27" s="2">
        <f t="shared" si="8"/>
        <v>1.562483628791407</v>
      </c>
      <c r="AO27" s="2">
        <f t="shared" si="9"/>
        <v>1.562483628791407</v>
      </c>
      <c r="AP27" s="2">
        <f t="shared" si="9"/>
        <v>1.562483628791407</v>
      </c>
    </row>
    <row r="28" spans="1:42" x14ac:dyDescent="0.15">
      <c r="A28" s="8">
        <v>1902</v>
      </c>
      <c r="K28" s="8"/>
      <c r="L28" s="15">
        <v>1257</v>
      </c>
      <c r="M28" s="16">
        <v>310.03469812630112</v>
      </c>
      <c r="N28" s="16"/>
      <c r="O28" s="16">
        <v>39.599999999999994</v>
      </c>
      <c r="P28" s="16">
        <v>23.1</v>
      </c>
      <c r="Q28" s="16">
        <v>24.917992309816835</v>
      </c>
      <c r="R28" s="16">
        <v>14.623857777441831</v>
      </c>
      <c r="S28" s="16">
        <v>5.1365122093261943</v>
      </c>
      <c r="T28" s="16">
        <v>5.702305078821416</v>
      </c>
      <c r="U28" s="17">
        <f t="shared" si="2"/>
        <v>451.60504046466485</v>
      </c>
      <c r="V28" s="47"/>
      <c r="X28" s="33">
        <f t="shared" si="0"/>
        <v>519.34579653436458</v>
      </c>
      <c r="Y28" s="33"/>
      <c r="Z28" s="33">
        <f t="shared" si="3"/>
        <v>2077.3831861374583</v>
      </c>
      <c r="AA28" s="40">
        <v>10.392304845413264</v>
      </c>
      <c r="AB28" s="40"/>
      <c r="AC28" s="40">
        <f t="shared" si="4"/>
        <v>3242.3991117689384</v>
      </c>
      <c r="AD28" s="42"/>
      <c r="AE28" s="42"/>
      <c r="AF28" s="42"/>
      <c r="AG28" s="40"/>
      <c r="AH28" s="40"/>
      <c r="AI28" s="51"/>
      <c r="AJ28" s="2">
        <f t="shared" si="5"/>
        <v>1.5608093554456988</v>
      </c>
      <c r="AK28" s="2">
        <f t="shared" si="6"/>
        <v>1.5608093554456988</v>
      </c>
      <c r="AL28" s="2">
        <f t="shared" si="1"/>
        <v>1.5608093554456988</v>
      </c>
      <c r="AM28" s="2">
        <f t="shared" si="7"/>
        <v>1.5608093554456988</v>
      </c>
      <c r="AN28" s="2">
        <f t="shared" si="8"/>
        <v>1.5608093554456988</v>
      </c>
      <c r="AO28" s="2">
        <f t="shared" si="9"/>
        <v>1.5608093554456988</v>
      </c>
      <c r="AP28" s="2">
        <f t="shared" si="9"/>
        <v>1.5608093554456988</v>
      </c>
    </row>
    <row r="29" spans="1:42" x14ac:dyDescent="0.15">
      <c r="A29" s="8">
        <v>1903</v>
      </c>
      <c r="K29" s="8"/>
      <c r="L29" s="15">
        <v>1257</v>
      </c>
      <c r="M29" s="16">
        <v>310.88410825815401</v>
      </c>
      <c r="N29" s="16"/>
      <c r="O29" s="16">
        <v>39.599999999999994</v>
      </c>
      <c r="P29" s="16">
        <v>23.1</v>
      </c>
      <c r="Q29" s="16">
        <v>24.97477692160583</v>
      </c>
      <c r="R29" s="16">
        <v>14.91632026171143</v>
      </c>
      <c r="S29" s="16">
        <v>4.8173265997058712</v>
      </c>
      <c r="T29" s="16">
        <v>5.6945935120080682</v>
      </c>
      <c r="U29" s="17">
        <f t="shared" si="2"/>
        <v>452.55485442015072</v>
      </c>
      <c r="V29" s="47"/>
      <c r="X29" s="33">
        <f t="shared" si="0"/>
        <v>520.43808258317324</v>
      </c>
      <c r="Y29" s="33"/>
      <c r="Z29" s="33">
        <f t="shared" si="3"/>
        <v>2081.752330332693</v>
      </c>
      <c r="AA29" s="40">
        <v>10.392304845413264</v>
      </c>
      <c r="AB29" s="40"/>
      <c r="AC29" s="40">
        <f t="shared" si="4"/>
        <v>3242.3991117689384</v>
      </c>
      <c r="AD29" s="42"/>
      <c r="AE29" s="42"/>
      <c r="AF29" s="42"/>
      <c r="AG29" s="40"/>
      <c r="AH29" s="40"/>
      <c r="AI29" s="51"/>
      <c r="AJ29" s="2">
        <f t="shared" si="5"/>
        <v>1.5575335569581219</v>
      </c>
      <c r="AK29" s="2">
        <f t="shared" si="6"/>
        <v>1.5575335569581219</v>
      </c>
      <c r="AL29" s="2">
        <f t="shared" si="1"/>
        <v>1.5575335569581219</v>
      </c>
      <c r="AM29" s="2">
        <f t="shared" si="7"/>
        <v>1.5575335569581219</v>
      </c>
      <c r="AN29" s="2">
        <f t="shared" si="8"/>
        <v>1.5575335569581219</v>
      </c>
      <c r="AO29" s="2">
        <f t="shared" si="9"/>
        <v>1.5575335569581219</v>
      </c>
      <c r="AP29" s="2">
        <f t="shared" si="9"/>
        <v>1.5575335569581219</v>
      </c>
    </row>
    <row r="30" spans="1:42" x14ac:dyDescent="0.15">
      <c r="A30" s="8">
        <v>1904</v>
      </c>
      <c r="K30" s="8"/>
      <c r="L30" s="15">
        <v>1257</v>
      </c>
      <c r="M30" s="16">
        <v>310.6009715475364</v>
      </c>
      <c r="N30" s="16"/>
      <c r="O30" s="16">
        <v>39.599999999999994</v>
      </c>
      <c r="P30" s="16">
        <v>23.1</v>
      </c>
      <c r="Q30" s="16">
        <v>24.955848717676162</v>
      </c>
      <c r="R30" s="16">
        <v>15.190677593000721</v>
      </c>
      <c r="S30" s="16">
        <v>4.3960901314964378</v>
      </c>
      <c r="T30" s="16">
        <v>5.6522081898206045</v>
      </c>
      <c r="U30" s="17">
        <f t="shared" si="2"/>
        <v>452.03750707849321</v>
      </c>
      <c r="V30" s="47"/>
      <c r="X30" s="33">
        <f t="shared" si="0"/>
        <v>519.84313314026713</v>
      </c>
      <c r="Y30" s="33"/>
      <c r="Z30" s="33">
        <f t="shared" si="3"/>
        <v>2079.3725325610685</v>
      </c>
      <c r="AA30" s="40">
        <v>11.618950038622252</v>
      </c>
      <c r="AB30" s="40"/>
      <c r="AC30" s="40">
        <f t="shared" si="4"/>
        <v>3625.1124120501427</v>
      </c>
      <c r="AD30" s="42"/>
      <c r="AE30" s="42"/>
      <c r="AF30" s="42"/>
      <c r="AG30" s="40"/>
      <c r="AH30" s="40"/>
      <c r="AI30" s="51"/>
      <c r="AJ30" s="2">
        <f t="shared" si="5"/>
        <v>1.7433684225814297</v>
      </c>
      <c r="AK30" s="2">
        <f t="shared" si="6"/>
        <v>1.7433684225814297</v>
      </c>
      <c r="AL30" s="2">
        <f t="shared" si="1"/>
        <v>1.7433684225814297</v>
      </c>
      <c r="AM30" s="2">
        <f t="shared" si="7"/>
        <v>1.7433684225814297</v>
      </c>
      <c r="AN30" s="2">
        <f t="shared" si="8"/>
        <v>1.7433684225814297</v>
      </c>
      <c r="AO30" s="2">
        <f t="shared" si="9"/>
        <v>1.7433684225814297</v>
      </c>
      <c r="AP30" s="2">
        <f t="shared" si="9"/>
        <v>1.7433684225814297</v>
      </c>
    </row>
    <row r="31" spans="1:42" x14ac:dyDescent="0.15">
      <c r="A31" s="8">
        <v>1905</v>
      </c>
      <c r="K31" s="8"/>
      <c r="L31" s="15">
        <v>1257</v>
      </c>
      <c r="M31" s="16">
        <v>310.6009715475364</v>
      </c>
      <c r="N31" s="16"/>
      <c r="O31" s="16">
        <v>39.599999999999994</v>
      </c>
      <c r="P31" s="16">
        <v>23.1</v>
      </c>
      <c r="Q31" s="16">
        <v>24.955848717676162</v>
      </c>
      <c r="R31" s="16">
        <v>14.716183938043002</v>
      </c>
      <c r="S31" s="16">
        <v>4.0083990192183458</v>
      </c>
      <c r="T31" s="16">
        <v>5.40340512690309</v>
      </c>
      <c r="U31" s="17">
        <f t="shared" si="2"/>
        <v>450.92651924833984</v>
      </c>
      <c r="V31" s="47"/>
      <c r="X31" s="33">
        <f t="shared" si="0"/>
        <v>518.56549713559082</v>
      </c>
      <c r="Y31" s="33"/>
      <c r="Z31" s="33">
        <f t="shared" si="3"/>
        <v>2074.2619885423633</v>
      </c>
      <c r="AA31" s="40">
        <v>11.618950038622252</v>
      </c>
      <c r="AB31" s="40"/>
      <c r="AC31" s="40">
        <f t="shared" si="4"/>
        <v>3625.1124120501427</v>
      </c>
      <c r="AD31" s="42"/>
      <c r="AE31" s="42"/>
      <c r="AF31" s="42"/>
      <c r="AG31" s="40"/>
      <c r="AH31" s="40"/>
      <c r="AI31" s="51"/>
      <c r="AJ31" s="2">
        <f t="shared" si="5"/>
        <v>1.7476637146485057</v>
      </c>
      <c r="AK31" s="2">
        <f t="shared" si="6"/>
        <v>1.7476637146485057</v>
      </c>
      <c r="AL31" s="2">
        <f t="shared" si="1"/>
        <v>1.7476637146485057</v>
      </c>
      <c r="AM31" s="2">
        <f t="shared" si="7"/>
        <v>1.7476637146485057</v>
      </c>
      <c r="AN31" s="2">
        <f t="shared" si="8"/>
        <v>1.7476637146485057</v>
      </c>
      <c r="AO31" s="2">
        <f t="shared" si="9"/>
        <v>1.7476637146485057</v>
      </c>
      <c r="AP31" s="2">
        <f t="shared" si="9"/>
        <v>1.7476637146485057</v>
      </c>
    </row>
    <row r="32" spans="1:42" x14ac:dyDescent="0.15">
      <c r="A32" s="8">
        <v>1906</v>
      </c>
      <c r="K32" s="8"/>
      <c r="L32" s="15">
        <v>1257</v>
      </c>
      <c r="M32" s="16">
        <v>310.6009715475364</v>
      </c>
      <c r="N32" s="16"/>
      <c r="O32" s="16">
        <v>39.599999999999994</v>
      </c>
      <c r="P32" s="16">
        <v>23.1</v>
      </c>
      <c r="Q32" s="16">
        <v>24.955848717676162</v>
      </c>
      <c r="R32" s="16">
        <v>15.469838726750432</v>
      </c>
      <c r="S32" s="16">
        <v>4.3316156022693031</v>
      </c>
      <c r="T32" s="16">
        <v>5.714160902049362</v>
      </c>
      <c r="U32" s="17">
        <f t="shared" si="2"/>
        <v>452.31414639524451</v>
      </c>
      <c r="V32" s="47"/>
      <c r="X32" s="33">
        <f t="shared" si="0"/>
        <v>520.1612683545311</v>
      </c>
      <c r="Y32" s="33"/>
      <c r="Z32" s="33">
        <f t="shared" si="3"/>
        <v>2080.6450734181244</v>
      </c>
      <c r="AA32" s="40">
        <v>11.618950038622252</v>
      </c>
      <c r="AB32" s="40"/>
      <c r="AC32" s="40">
        <f t="shared" si="4"/>
        <v>3625.1124120501427</v>
      </c>
      <c r="AD32" s="42"/>
      <c r="AE32" s="42"/>
      <c r="AF32" s="42"/>
      <c r="AG32" s="40"/>
      <c r="AH32" s="40"/>
      <c r="AI32" s="51"/>
      <c r="AJ32" s="2">
        <f t="shared" si="5"/>
        <v>1.7423021630953794</v>
      </c>
      <c r="AK32" s="2">
        <f t="shared" si="6"/>
        <v>1.7423021630953794</v>
      </c>
      <c r="AL32" s="2">
        <f t="shared" si="1"/>
        <v>1.7423021630953794</v>
      </c>
      <c r="AM32" s="2">
        <f t="shared" si="7"/>
        <v>1.7423021630953794</v>
      </c>
      <c r="AN32" s="2">
        <f t="shared" si="8"/>
        <v>1.7423021630953794</v>
      </c>
      <c r="AO32" s="2">
        <f t="shared" si="9"/>
        <v>1.7423021630953794</v>
      </c>
      <c r="AP32" s="2">
        <f t="shared" si="9"/>
        <v>1.7423021630953794</v>
      </c>
    </row>
    <row r="33" spans="1:42" x14ac:dyDescent="0.15">
      <c r="A33" s="8">
        <v>1907</v>
      </c>
      <c r="K33" s="8"/>
      <c r="L33" s="15">
        <v>1257</v>
      </c>
      <c r="M33" s="16">
        <v>310.6009715475364</v>
      </c>
      <c r="N33" s="16"/>
      <c r="O33" s="16">
        <v>39.599999999999994</v>
      </c>
      <c r="P33" s="16">
        <v>23.1</v>
      </c>
      <c r="Q33" s="16">
        <v>24.955848717676162</v>
      </c>
      <c r="R33" s="16">
        <v>17.039931579779239</v>
      </c>
      <c r="S33" s="16">
        <v>5.2104010525951443</v>
      </c>
      <c r="T33" s="16">
        <v>6.4208405439784126</v>
      </c>
      <c r="U33" s="17">
        <f t="shared" si="2"/>
        <v>455.46970434052821</v>
      </c>
      <c r="V33" s="47"/>
      <c r="X33" s="33">
        <f t="shared" si="0"/>
        <v>523.79015999160742</v>
      </c>
      <c r="Y33" s="33"/>
      <c r="Z33" s="33">
        <f t="shared" si="3"/>
        <v>2095.1606399664297</v>
      </c>
      <c r="AA33" s="40">
        <v>11.618950038622252</v>
      </c>
      <c r="AB33" s="40"/>
      <c r="AC33" s="40">
        <f t="shared" si="4"/>
        <v>3625.1124120501427</v>
      </c>
      <c r="AD33" s="42"/>
      <c r="AE33" s="42"/>
      <c r="AF33" s="42"/>
      <c r="AG33" s="40"/>
      <c r="AH33" s="40"/>
      <c r="AI33" s="51"/>
      <c r="AJ33" s="2">
        <f t="shared" si="5"/>
        <v>1.7302312495275909</v>
      </c>
      <c r="AK33" s="2">
        <f t="shared" si="6"/>
        <v>1.7302312495275909</v>
      </c>
      <c r="AL33" s="2">
        <f t="shared" si="1"/>
        <v>1.7302312495275909</v>
      </c>
      <c r="AM33" s="2">
        <f t="shared" si="7"/>
        <v>1.7302312495275909</v>
      </c>
      <c r="AN33" s="2">
        <f t="shared" si="8"/>
        <v>1.7302312495275909</v>
      </c>
      <c r="AO33" s="2">
        <f t="shared" si="9"/>
        <v>1.7302312495275909</v>
      </c>
      <c r="AP33" s="2">
        <f t="shared" si="9"/>
        <v>1.7302312495275909</v>
      </c>
    </row>
    <row r="34" spans="1:42" x14ac:dyDescent="0.15">
      <c r="A34" s="8">
        <v>1908</v>
      </c>
      <c r="K34" s="8"/>
      <c r="L34" s="15">
        <v>1257</v>
      </c>
      <c r="M34" s="16">
        <v>310.03469812630112</v>
      </c>
      <c r="N34" s="16"/>
      <c r="O34" s="16">
        <v>39.599999999999994</v>
      </c>
      <c r="P34" s="16">
        <v>23.1</v>
      </c>
      <c r="Q34" s="16">
        <v>24.917992309816832</v>
      </c>
      <c r="R34" s="16">
        <v>17.684068872189957</v>
      </c>
      <c r="S34" s="16">
        <v>5.027015441979068</v>
      </c>
      <c r="T34" s="16">
        <v>6.5538009418319145</v>
      </c>
      <c r="U34" s="17">
        <f t="shared" si="2"/>
        <v>455.40725065507633</v>
      </c>
      <c r="V34" s="47"/>
      <c r="X34" s="33">
        <f t="shared" si="0"/>
        <v>523.71833825333772</v>
      </c>
      <c r="Y34" s="33"/>
      <c r="Z34" s="33">
        <f t="shared" si="3"/>
        <v>2094.8733530133509</v>
      </c>
      <c r="AA34" s="40">
        <v>11.618950038622252</v>
      </c>
      <c r="AB34" s="40"/>
      <c r="AC34" s="40">
        <f t="shared" si="4"/>
        <v>3625.1124120501427</v>
      </c>
      <c r="AD34" s="42"/>
      <c r="AE34" s="42"/>
      <c r="AF34" s="42"/>
      <c r="AG34" s="40"/>
      <c r="AH34" s="40"/>
      <c r="AI34" s="51"/>
      <c r="AJ34" s="2">
        <f t="shared" si="5"/>
        <v>1.7304685301551208</v>
      </c>
      <c r="AK34" s="2">
        <f t="shared" si="6"/>
        <v>1.7304685301551208</v>
      </c>
      <c r="AL34" s="2">
        <f t="shared" si="1"/>
        <v>1.7304685301551208</v>
      </c>
      <c r="AM34" s="2">
        <f t="shared" si="7"/>
        <v>1.7304685301551208</v>
      </c>
      <c r="AN34" s="2">
        <f t="shared" si="8"/>
        <v>1.7304685301551208</v>
      </c>
      <c r="AO34" s="2">
        <f t="shared" si="9"/>
        <v>1.7304685301551208</v>
      </c>
      <c r="AP34" s="2">
        <f t="shared" si="9"/>
        <v>1.7304685301551208</v>
      </c>
    </row>
    <row r="35" spans="1:42" x14ac:dyDescent="0.15">
      <c r="A35" s="8">
        <v>1909</v>
      </c>
      <c r="K35" s="8"/>
      <c r="L35" s="15">
        <v>1257</v>
      </c>
      <c r="M35" s="16">
        <v>310.03469812630112</v>
      </c>
      <c r="N35" s="16"/>
      <c r="O35" s="16">
        <v>56.099999999999994</v>
      </c>
      <c r="P35" s="16">
        <v>23.1</v>
      </c>
      <c r="Q35" s="16">
        <v>26.021047311615082</v>
      </c>
      <c r="R35" s="16">
        <v>15.790397996499539</v>
      </c>
      <c r="S35" s="16">
        <v>4.9108230670924851</v>
      </c>
      <c r="T35" s="16">
        <v>5.9738090980973997</v>
      </c>
      <c r="U35" s="17">
        <f t="shared" si="2"/>
        <v>470.42045056256302</v>
      </c>
      <c r="V35" s="47"/>
      <c r="X35" s="33">
        <f t="shared" si="0"/>
        <v>540.9835181469474</v>
      </c>
      <c r="Y35" s="33"/>
      <c r="Z35" s="33">
        <f t="shared" si="3"/>
        <v>2163.9340725877896</v>
      </c>
      <c r="AA35" s="40">
        <v>11.618950038622252</v>
      </c>
      <c r="AB35" s="40"/>
      <c r="AC35" s="40">
        <f t="shared" si="4"/>
        <v>3625.1124120501427</v>
      </c>
      <c r="AD35" s="42"/>
      <c r="AE35" s="42"/>
      <c r="AF35" s="42"/>
      <c r="AG35" s="40"/>
      <c r="AH35" s="40"/>
      <c r="AI35" s="51"/>
      <c r="AJ35" s="2">
        <f t="shared" si="5"/>
        <v>1.6752416157091929</v>
      </c>
      <c r="AK35" s="2">
        <f t="shared" si="6"/>
        <v>1.6752416157091929</v>
      </c>
      <c r="AL35" s="2">
        <f t="shared" si="1"/>
        <v>1.6752416157091929</v>
      </c>
      <c r="AM35" s="2">
        <f t="shared" si="7"/>
        <v>1.6752416157091929</v>
      </c>
      <c r="AN35" s="2">
        <f t="shared" si="8"/>
        <v>1.6752416157091929</v>
      </c>
      <c r="AO35" s="2">
        <f t="shared" si="9"/>
        <v>1.6752416157091929</v>
      </c>
      <c r="AP35" s="2">
        <f t="shared" si="9"/>
        <v>1.6752416157091929</v>
      </c>
    </row>
    <row r="36" spans="1:42" x14ac:dyDescent="0.15">
      <c r="A36" s="8">
        <v>1910</v>
      </c>
      <c r="K36" s="8"/>
      <c r="L36" s="15">
        <v>1257</v>
      </c>
      <c r="M36" s="16">
        <v>310.03469812630112</v>
      </c>
      <c r="N36" s="16"/>
      <c r="O36" s="16">
        <v>56.099999999999994</v>
      </c>
      <c r="P36" s="16">
        <v>23.1</v>
      </c>
      <c r="Q36" s="16">
        <v>26.021047311615082</v>
      </c>
      <c r="R36" s="16">
        <v>16.515051032005331</v>
      </c>
      <c r="S36" s="16">
        <v>5.2905589269897586</v>
      </c>
      <c r="T36" s="16">
        <v>6.2925056817882865</v>
      </c>
      <c r="U36" s="17">
        <f t="shared" si="2"/>
        <v>471.84353604165693</v>
      </c>
      <c r="V36" s="47"/>
      <c r="X36" s="33">
        <f t="shared" si="0"/>
        <v>542.6200664479054</v>
      </c>
      <c r="Y36" s="33"/>
      <c r="Z36" s="33">
        <f t="shared" si="3"/>
        <v>2170.4802657916216</v>
      </c>
      <c r="AA36" s="40">
        <v>11.618950038622252</v>
      </c>
      <c r="AB36" s="40"/>
      <c r="AC36" s="40">
        <f t="shared" si="4"/>
        <v>3625.1124120501427</v>
      </c>
      <c r="AD36" s="42"/>
      <c r="AE36" s="42"/>
      <c r="AF36" s="42"/>
      <c r="AG36" s="40"/>
      <c r="AH36" s="40"/>
      <c r="AI36" s="51"/>
      <c r="AJ36" s="2">
        <f t="shared" si="5"/>
        <v>1.6701890679148768</v>
      </c>
      <c r="AK36" s="2">
        <f t="shared" si="6"/>
        <v>1.6701890679148768</v>
      </c>
      <c r="AL36" s="2">
        <f t="shared" si="1"/>
        <v>1.6701890679148768</v>
      </c>
      <c r="AM36" s="2">
        <f t="shared" si="7"/>
        <v>1.6701890679148768</v>
      </c>
      <c r="AN36" s="2">
        <f t="shared" si="8"/>
        <v>1.6701890679148768</v>
      </c>
      <c r="AO36" s="2">
        <f t="shared" si="9"/>
        <v>1.6701890679148768</v>
      </c>
      <c r="AP36" s="2">
        <f t="shared" si="9"/>
        <v>1.6701890679148768</v>
      </c>
    </row>
    <row r="37" spans="1:42" x14ac:dyDescent="0.15">
      <c r="A37" s="8">
        <v>1911</v>
      </c>
      <c r="K37" s="8"/>
      <c r="L37" s="15">
        <v>1257</v>
      </c>
      <c r="M37" s="16">
        <v>310.03469812630112</v>
      </c>
      <c r="N37" s="16"/>
      <c r="O37" s="16">
        <v>56.099999999999994</v>
      </c>
      <c r="P37" s="16">
        <v>23.1</v>
      </c>
      <c r="Q37" s="16">
        <v>26.021047311615082</v>
      </c>
      <c r="R37" s="16">
        <v>19.80660535595571</v>
      </c>
      <c r="S37" s="16">
        <v>5.3942443375588782</v>
      </c>
      <c r="T37" s="16">
        <v>7.2722794813138592</v>
      </c>
      <c r="U37" s="17">
        <f t="shared" si="2"/>
        <v>476.21854957570201</v>
      </c>
      <c r="V37" s="47"/>
      <c r="X37" s="33">
        <f t="shared" si="0"/>
        <v>547.65133201205731</v>
      </c>
      <c r="Y37" s="33"/>
      <c r="Z37" s="33">
        <f t="shared" si="3"/>
        <v>2190.6053280482292</v>
      </c>
      <c r="AA37" s="40">
        <v>11.618950038622252</v>
      </c>
      <c r="AB37" s="40"/>
      <c r="AC37" s="40">
        <f t="shared" si="4"/>
        <v>3625.1124120501427</v>
      </c>
      <c r="AD37" s="42"/>
      <c r="AE37" s="42"/>
      <c r="AF37" s="42"/>
      <c r="AG37" s="40"/>
      <c r="AH37" s="40"/>
      <c r="AI37" s="51"/>
      <c r="AJ37" s="2">
        <f t="shared" si="5"/>
        <v>1.6548450629762783</v>
      </c>
      <c r="AK37" s="2">
        <f t="shared" si="6"/>
        <v>1.6548450629762783</v>
      </c>
      <c r="AL37" s="2">
        <f t="shared" si="1"/>
        <v>1.6548450629762783</v>
      </c>
      <c r="AM37" s="2">
        <f t="shared" si="7"/>
        <v>1.6548450629762783</v>
      </c>
      <c r="AN37" s="2">
        <f t="shared" si="8"/>
        <v>1.6548450629762783</v>
      </c>
      <c r="AO37" s="2">
        <f t="shared" si="9"/>
        <v>1.6548450629762783</v>
      </c>
      <c r="AP37" s="2">
        <f t="shared" si="9"/>
        <v>1.6548450629762783</v>
      </c>
    </row>
    <row r="38" spans="1:42" x14ac:dyDescent="0.15">
      <c r="A38" s="8">
        <v>1912</v>
      </c>
      <c r="K38" s="8"/>
      <c r="L38" s="15">
        <v>1257</v>
      </c>
      <c r="M38" s="16">
        <v>0</v>
      </c>
      <c r="N38" s="16"/>
      <c r="O38" s="16">
        <v>59.4</v>
      </c>
      <c r="P38" s="16">
        <v>23.1</v>
      </c>
      <c r="Q38" s="16">
        <v>5.5152750089912548</v>
      </c>
      <c r="R38" s="16">
        <v>20.401822000573986</v>
      </c>
      <c r="S38" s="16">
        <v>5.262514171553426</v>
      </c>
      <c r="T38" s="16">
        <v>7.4060290671125433</v>
      </c>
      <c r="U38" s="17">
        <f t="shared" si="2"/>
        <v>121.0856402482312</v>
      </c>
      <c r="V38" s="47"/>
      <c r="X38" s="33"/>
      <c r="Y38" s="33"/>
      <c r="Z38" s="33"/>
      <c r="AA38" s="40">
        <v>12.727922061357853</v>
      </c>
      <c r="AB38" s="40"/>
      <c r="AC38" s="40">
        <f t="shared" si="4"/>
        <v>3971.1116831436502</v>
      </c>
      <c r="AD38" s="42"/>
      <c r="AE38" s="42"/>
      <c r="AF38" s="42"/>
      <c r="AG38" s="40"/>
      <c r="AH38" s="40"/>
      <c r="AI38" s="51"/>
    </row>
    <row r="39" spans="1:42" x14ac:dyDescent="0.15">
      <c r="A39" s="8">
        <v>1913</v>
      </c>
      <c r="K39" s="8"/>
      <c r="L39" s="15">
        <v>1257</v>
      </c>
      <c r="M39" s="16">
        <v>0</v>
      </c>
      <c r="N39" s="16"/>
      <c r="O39" s="16">
        <v>59.4</v>
      </c>
      <c r="P39" s="16">
        <v>23.1</v>
      </c>
      <c r="Q39" s="16">
        <v>5.5152750089912548</v>
      </c>
      <c r="R39" s="16">
        <v>19.338492298992229</v>
      </c>
      <c r="S39" s="16">
        <v>5.3929177909542467</v>
      </c>
      <c r="T39" s="16">
        <v>7.1368119856435426</v>
      </c>
      <c r="U39" s="17">
        <f>(M39*K$3)+O39+P39+Q39+R39+S39+T39</f>
        <v>119.88349708458126</v>
      </c>
      <c r="V39" s="47"/>
      <c r="X39" s="33"/>
      <c r="Y39" s="33"/>
      <c r="Z39" s="33"/>
      <c r="AA39" s="40">
        <v>12.727922061357853</v>
      </c>
      <c r="AB39" s="40"/>
      <c r="AC39" s="40">
        <f t="shared" si="4"/>
        <v>3971.1116831436502</v>
      </c>
      <c r="AD39" s="42"/>
      <c r="AE39" s="42"/>
      <c r="AF39" s="42"/>
      <c r="AG39" s="40"/>
      <c r="AH39" s="40"/>
      <c r="AI39" s="51"/>
    </row>
    <row r="40" spans="1:42" x14ac:dyDescent="0.15">
      <c r="A40" s="8">
        <v>1914</v>
      </c>
      <c r="K40" s="8"/>
      <c r="L40" s="15"/>
      <c r="M40" s="16"/>
      <c r="N40" s="16"/>
      <c r="O40" s="16"/>
      <c r="P40" s="16"/>
      <c r="Q40" s="16"/>
      <c r="R40" s="16"/>
      <c r="S40" s="16"/>
      <c r="T40" s="16"/>
      <c r="U40" s="17"/>
      <c r="V40" s="47"/>
      <c r="X40" s="33"/>
      <c r="Y40" s="33"/>
      <c r="Z40" s="33"/>
      <c r="AA40" s="40">
        <v>12.727922061357853</v>
      </c>
      <c r="AB40" s="40"/>
      <c r="AC40" s="40">
        <f t="shared" si="4"/>
        <v>3971.1116831436502</v>
      </c>
      <c r="AD40" s="42"/>
      <c r="AE40" s="42"/>
      <c r="AF40" s="42"/>
      <c r="AG40" s="40"/>
      <c r="AH40" s="40"/>
      <c r="AI40" s="51"/>
    </row>
    <row r="41" spans="1:42" x14ac:dyDescent="0.15">
      <c r="A41" s="8">
        <v>1915</v>
      </c>
      <c r="K41" s="8"/>
      <c r="L41" s="15"/>
      <c r="M41" s="16"/>
      <c r="N41" s="16"/>
      <c r="O41" s="16"/>
      <c r="P41" s="16"/>
      <c r="Q41" s="16"/>
      <c r="R41" s="16"/>
      <c r="S41" s="16"/>
      <c r="T41" s="16"/>
      <c r="U41" s="17"/>
      <c r="V41" s="47"/>
      <c r="X41" s="33"/>
      <c r="Y41" s="33"/>
      <c r="Z41" s="33"/>
      <c r="AA41" s="40">
        <v>12.727922061357853</v>
      </c>
      <c r="AB41" s="40"/>
      <c r="AC41" s="40">
        <f t="shared" si="4"/>
        <v>3971.1116831436502</v>
      </c>
      <c r="AD41" s="42"/>
      <c r="AE41" s="42"/>
      <c r="AF41" s="42"/>
      <c r="AG41" s="40"/>
      <c r="AH41" s="40"/>
      <c r="AI41" s="51"/>
    </row>
    <row r="42" spans="1:42" x14ac:dyDescent="0.15">
      <c r="A42" s="8">
        <v>1916</v>
      </c>
      <c r="K42" s="8"/>
      <c r="L42" s="15"/>
      <c r="M42" s="16"/>
      <c r="N42" s="16"/>
      <c r="O42" s="16"/>
      <c r="P42" s="16"/>
      <c r="Q42" s="16"/>
      <c r="R42" s="16"/>
      <c r="S42" s="16"/>
      <c r="T42" s="16"/>
      <c r="U42" s="17"/>
      <c r="V42" s="47"/>
      <c r="X42" s="33"/>
      <c r="Y42" s="33"/>
      <c r="Z42" s="33"/>
      <c r="AA42" s="40">
        <v>12.727922061357853</v>
      </c>
      <c r="AB42" s="40"/>
      <c r="AC42" s="40">
        <f t="shared" si="4"/>
        <v>3971.1116831436502</v>
      </c>
      <c r="AD42" s="42"/>
      <c r="AE42" s="42"/>
      <c r="AF42" s="42"/>
      <c r="AG42" s="40"/>
      <c r="AH42" s="40"/>
      <c r="AI42" s="51"/>
    </row>
    <row r="43" spans="1:42" x14ac:dyDescent="0.15">
      <c r="A43" s="8">
        <v>1917</v>
      </c>
      <c r="K43" s="8"/>
      <c r="L43" s="15"/>
      <c r="M43" s="16"/>
      <c r="N43" s="16"/>
      <c r="O43" s="16"/>
      <c r="P43" s="16"/>
      <c r="Q43" s="16"/>
      <c r="R43" s="16"/>
      <c r="S43" s="16"/>
      <c r="T43" s="16"/>
      <c r="U43" s="17"/>
      <c r="V43" s="47"/>
      <c r="X43" s="33"/>
      <c r="Y43" s="33"/>
      <c r="Z43" s="33"/>
      <c r="AA43" s="40"/>
      <c r="AB43" s="40"/>
      <c r="AC43" s="40"/>
      <c r="AD43" s="42"/>
      <c r="AE43" s="42"/>
      <c r="AF43" s="42"/>
      <c r="AG43" s="40"/>
      <c r="AH43" s="40"/>
      <c r="AI43" s="51"/>
    </row>
    <row r="44" spans="1:42" x14ac:dyDescent="0.15">
      <c r="A44" s="8">
        <v>1918</v>
      </c>
      <c r="K44" s="8"/>
      <c r="L44" s="15"/>
      <c r="M44" s="16"/>
      <c r="N44" s="16"/>
      <c r="O44" s="16"/>
      <c r="P44" s="16"/>
      <c r="Q44" s="16"/>
      <c r="R44" s="16"/>
      <c r="S44" s="16"/>
      <c r="T44" s="16"/>
      <c r="U44" s="17"/>
      <c r="V44" s="47"/>
      <c r="X44" s="33"/>
      <c r="Y44" s="33"/>
      <c r="Z44" s="33"/>
      <c r="AA44" s="40"/>
      <c r="AB44" s="40"/>
      <c r="AC44" s="40"/>
      <c r="AD44" s="42"/>
      <c r="AE44" s="42"/>
      <c r="AF44" s="42"/>
      <c r="AG44" s="40"/>
      <c r="AH44" s="40"/>
      <c r="AI44" s="51"/>
    </row>
    <row r="45" spans="1:42" x14ac:dyDescent="0.15">
      <c r="A45" s="8">
        <v>1919</v>
      </c>
      <c r="K45" s="8"/>
      <c r="L45" s="15"/>
      <c r="M45" s="16"/>
      <c r="N45" s="16"/>
      <c r="O45" s="16"/>
      <c r="P45" s="16"/>
      <c r="Q45" s="16"/>
      <c r="R45" s="16"/>
      <c r="S45" s="16"/>
      <c r="T45" s="16"/>
      <c r="U45" s="17"/>
      <c r="V45" s="47"/>
      <c r="X45" s="33"/>
      <c r="Y45" s="33"/>
      <c r="Z45" s="33"/>
      <c r="AA45" s="40"/>
      <c r="AB45" s="40"/>
      <c r="AC45" s="40"/>
      <c r="AD45" s="42"/>
      <c r="AE45" s="42"/>
      <c r="AF45" s="42"/>
      <c r="AG45" s="40"/>
      <c r="AH45" s="40"/>
      <c r="AI45" s="51"/>
    </row>
    <row r="46" spans="1:42" x14ac:dyDescent="0.15">
      <c r="A46" s="8">
        <v>1920</v>
      </c>
      <c r="K46" s="8"/>
      <c r="L46" s="15">
        <v>3620.1600000000003</v>
      </c>
      <c r="M46" s="16">
        <v>887.19189451769603</v>
      </c>
      <c r="N46" s="16"/>
      <c r="O46" s="16">
        <v>118.8</v>
      </c>
      <c r="P46" s="16">
        <v>52.800000000000004</v>
      </c>
      <c r="Q46" s="16">
        <v>70.782163340072159</v>
      </c>
      <c r="R46" s="16">
        <v>74.916031936787377</v>
      </c>
      <c r="S46" s="16">
        <v>19.333333333333332</v>
      </c>
      <c r="T46" s="16">
        <v>27.197802197802197</v>
      </c>
      <c r="U46" s="17">
        <f t="shared" si="2"/>
        <v>1332.5469669840741</v>
      </c>
      <c r="V46" s="47"/>
      <c r="X46" s="33">
        <f t="shared" ref="X46:X71" si="10">U46*1.15</f>
        <v>1532.429012031685</v>
      </c>
      <c r="Y46" s="33"/>
      <c r="Z46" s="33">
        <f t="shared" si="3"/>
        <v>6129.7160481267401</v>
      </c>
      <c r="AA46" s="40">
        <v>24</v>
      </c>
      <c r="AB46" s="40"/>
      <c r="AC46" s="40">
        <f t="shared" si="4"/>
        <v>7488</v>
      </c>
      <c r="AD46" s="42"/>
      <c r="AE46" s="42"/>
      <c r="AF46" s="42"/>
      <c r="AG46" s="40"/>
      <c r="AH46" s="40"/>
      <c r="AI46" s="51"/>
      <c r="AJ46" s="2">
        <f t="shared" si="5"/>
        <v>1.2215900281854581</v>
      </c>
      <c r="AK46" s="2">
        <f t="shared" si="6"/>
        <v>1.2215900281854581</v>
      </c>
      <c r="AL46" s="2">
        <f t="shared" ref="AL46:AL71" si="11">AJ46</f>
        <v>1.2215900281854581</v>
      </c>
      <c r="AM46" s="2">
        <f t="shared" si="7"/>
        <v>1.2215900281854581</v>
      </c>
      <c r="AN46" s="2">
        <f t="shared" si="8"/>
        <v>1.2215900281854581</v>
      </c>
      <c r="AO46" s="2">
        <f t="shared" si="9"/>
        <v>1.2215900281854581</v>
      </c>
      <c r="AP46" s="2">
        <f t="shared" si="9"/>
        <v>1.2215900281854581</v>
      </c>
    </row>
    <row r="47" spans="1:42" x14ac:dyDescent="0.15">
      <c r="A47" s="8">
        <v>1921</v>
      </c>
      <c r="K47" s="8"/>
      <c r="L47" s="15">
        <v>1986.0600000000002</v>
      </c>
      <c r="M47" s="16">
        <v>697.94331714087434</v>
      </c>
      <c r="N47" s="16"/>
      <c r="O47" s="16">
        <v>118.8</v>
      </c>
      <c r="P47" s="16">
        <v>39.796428571428578</v>
      </c>
      <c r="Q47" s="16">
        <v>57.261239439209554</v>
      </c>
      <c r="R47" s="16">
        <v>68.981657874103036</v>
      </c>
      <c r="S47" s="16">
        <v>17.206666666666667</v>
      </c>
      <c r="T47" s="16">
        <v>27.774725274725277</v>
      </c>
      <c r="U47" s="17">
        <f t="shared" si="2"/>
        <v>1091.8993668123853</v>
      </c>
      <c r="V47" s="47"/>
      <c r="X47" s="33">
        <f t="shared" si="10"/>
        <v>1255.684271834243</v>
      </c>
      <c r="Y47" s="33"/>
      <c r="Z47" s="33">
        <f t="shared" si="3"/>
        <v>5022.7370873369719</v>
      </c>
      <c r="AA47" s="40">
        <v>24</v>
      </c>
      <c r="AB47" s="40"/>
      <c r="AC47" s="40">
        <f t="shared" si="4"/>
        <v>7488</v>
      </c>
      <c r="AD47" s="42"/>
      <c r="AE47" s="42"/>
      <c r="AF47" s="42"/>
      <c r="AG47" s="40"/>
      <c r="AH47" s="40"/>
      <c r="AI47" s="51"/>
      <c r="AJ47" s="2">
        <f t="shared" si="5"/>
        <v>1.490820616288737</v>
      </c>
      <c r="AK47" s="2">
        <f t="shared" si="6"/>
        <v>1.490820616288737</v>
      </c>
      <c r="AL47" s="2">
        <f t="shared" si="11"/>
        <v>1.490820616288737</v>
      </c>
      <c r="AM47" s="2">
        <f t="shared" si="7"/>
        <v>1.490820616288737</v>
      </c>
      <c r="AN47" s="2">
        <f t="shared" si="8"/>
        <v>1.490820616288737</v>
      </c>
      <c r="AO47" s="2">
        <f t="shared" si="9"/>
        <v>1.490820616288737</v>
      </c>
      <c r="AP47" s="2">
        <f t="shared" si="9"/>
        <v>1.490820616288737</v>
      </c>
    </row>
    <row r="48" spans="1:42" x14ac:dyDescent="0.15">
      <c r="A48" s="8">
        <v>1922</v>
      </c>
      <c r="K48" s="8"/>
      <c r="L48" s="15">
        <v>1508.4</v>
      </c>
      <c r="M48" s="16">
        <v>437.61609993060375</v>
      </c>
      <c r="N48" s="16"/>
      <c r="O48" s="16">
        <v>118.8</v>
      </c>
      <c r="P48" s="16">
        <v>28.285714285714288</v>
      </c>
      <c r="Q48" s="16">
        <v>39.088379438292201</v>
      </c>
      <c r="R48" s="16">
        <v>49.062350529964718</v>
      </c>
      <c r="S48" s="16">
        <v>11.986666666666668</v>
      </c>
      <c r="T48" s="16">
        <v>18.791208791208792</v>
      </c>
      <c r="U48" s="17">
        <f t="shared" si="2"/>
        <v>743.84379098742488</v>
      </c>
      <c r="V48" s="47"/>
      <c r="X48" s="33">
        <f t="shared" si="10"/>
        <v>855.4203596355386</v>
      </c>
      <c r="Y48" s="33"/>
      <c r="Z48" s="33">
        <f t="shared" si="3"/>
        <v>3421.6814385421544</v>
      </c>
      <c r="AA48" s="40">
        <v>18</v>
      </c>
      <c r="AB48" s="40"/>
      <c r="AC48" s="40">
        <f t="shared" si="4"/>
        <v>5616</v>
      </c>
      <c r="AD48" s="42"/>
      <c r="AE48" s="42"/>
      <c r="AF48" s="42"/>
      <c r="AG48" s="40"/>
      <c r="AH48" s="40"/>
      <c r="AI48" s="51"/>
      <c r="AJ48" s="2">
        <f t="shared" si="5"/>
        <v>1.6412983209777587</v>
      </c>
      <c r="AK48" s="2">
        <f t="shared" si="6"/>
        <v>1.6412983209777587</v>
      </c>
      <c r="AL48" s="2">
        <f t="shared" si="11"/>
        <v>1.6412983209777587</v>
      </c>
      <c r="AM48" s="2">
        <f t="shared" si="7"/>
        <v>1.6412983209777587</v>
      </c>
      <c r="AN48" s="2">
        <f t="shared" si="8"/>
        <v>1.6412983209777587</v>
      </c>
      <c r="AO48" s="2">
        <f t="shared" si="9"/>
        <v>1.6412983209777587</v>
      </c>
      <c r="AP48" s="2">
        <f t="shared" si="9"/>
        <v>1.6412983209777587</v>
      </c>
    </row>
    <row r="49" spans="1:42" x14ac:dyDescent="0.15">
      <c r="A49" s="8">
        <v>1923</v>
      </c>
      <c r="K49" s="8"/>
      <c r="L49" s="15">
        <v>1206.72</v>
      </c>
      <c r="M49" s="16">
        <v>346.69523941707149</v>
      </c>
      <c r="N49" s="16"/>
      <c r="O49" s="16">
        <v>118.8</v>
      </c>
      <c r="P49" s="16">
        <v>32.057142857142857</v>
      </c>
      <c r="Q49" s="16">
        <v>33.262281449951971</v>
      </c>
      <c r="R49" s="16">
        <v>45.064880165541652</v>
      </c>
      <c r="S49" s="16">
        <v>11.793333333333333</v>
      </c>
      <c r="T49" s="16">
        <v>16.318681318681321</v>
      </c>
      <c r="U49" s="17">
        <f t="shared" si="2"/>
        <v>635.85004000166975</v>
      </c>
      <c r="V49" s="47"/>
      <c r="X49" s="33">
        <f t="shared" si="10"/>
        <v>731.22754600192013</v>
      </c>
      <c r="Y49" s="33"/>
      <c r="Z49" s="33">
        <f t="shared" si="3"/>
        <v>2924.9101840076805</v>
      </c>
      <c r="AA49" s="40">
        <v>18</v>
      </c>
      <c r="AB49" s="40"/>
      <c r="AC49" s="40">
        <f t="shared" si="4"/>
        <v>5616</v>
      </c>
      <c r="AD49" s="42"/>
      <c r="AE49" s="42"/>
      <c r="AF49" s="42"/>
      <c r="AG49" s="40"/>
      <c r="AH49" s="40"/>
      <c r="AI49" s="51"/>
      <c r="AJ49" s="2">
        <f t="shared" si="5"/>
        <v>1.92005895794893</v>
      </c>
      <c r="AK49" s="2">
        <f t="shared" si="6"/>
        <v>1.92005895794893</v>
      </c>
      <c r="AL49" s="2">
        <f t="shared" si="11"/>
        <v>1.92005895794893</v>
      </c>
      <c r="AM49" s="2">
        <f t="shared" si="7"/>
        <v>1.92005895794893</v>
      </c>
      <c r="AN49" s="2">
        <f t="shared" si="8"/>
        <v>1.92005895794893</v>
      </c>
      <c r="AO49" s="2">
        <f t="shared" si="9"/>
        <v>1.92005895794893</v>
      </c>
      <c r="AP49" s="2">
        <f t="shared" si="9"/>
        <v>1.92005895794893</v>
      </c>
    </row>
    <row r="50" spans="1:42" x14ac:dyDescent="0.15">
      <c r="A50" s="8">
        <v>1924</v>
      </c>
      <c r="K50" s="8"/>
      <c r="L50" s="15">
        <v>1206.72</v>
      </c>
      <c r="M50" s="16">
        <v>349.24346981263017</v>
      </c>
      <c r="N50" s="16"/>
      <c r="O50" s="16">
        <v>118.8</v>
      </c>
      <c r="P50" s="16">
        <v>29.582142857142859</v>
      </c>
      <c r="Q50" s="16">
        <v>33.267177035049222</v>
      </c>
      <c r="R50" s="16">
        <v>45.952928224438793</v>
      </c>
      <c r="S50" s="16">
        <v>11.664444444444444</v>
      </c>
      <c r="T50" s="16">
        <v>16.689560439560442</v>
      </c>
      <c r="U50" s="17">
        <f t="shared" si="2"/>
        <v>637.29236598523744</v>
      </c>
      <c r="V50" s="47"/>
      <c r="X50" s="33">
        <f t="shared" si="10"/>
        <v>732.88622088302304</v>
      </c>
      <c r="Y50" s="33"/>
      <c r="Z50" s="33">
        <f t="shared" si="3"/>
        <v>2931.5448835320922</v>
      </c>
      <c r="AA50" s="40">
        <v>18</v>
      </c>
      <c r="AB50" s="40"/>
      <c r="AC50" s="40">
        <f t="shared" si="4"/>
        <v>5616</v>
      </c>
      <c r="AD50" s="42"/>
      <c r="AE50" s="42"/>
      <c r="AF50" s="42"/>
      <c r="AG50" s="40"/>
      <c r="AH50" s="40"/>
      <c r="AI50" s="51"/>
      <c r="AJ50" s="2">
        <f t="shared" si="5"/>
        <v>1.9157134627369319</v>
      </c>
      <c r="AK50" s="2">
        <f t="shared" si="6"/>
        <v>1.9157134627369319</v>
      </c>
      <c r="AL50" s="2">
        <f t="shared" si="11"/>
        <v>1.9157134627369319</v>
      </c>
      <c r="AM50" s="2">
        <f t="shared" si="7"/>
        <v>1.9157134627369319</v>
      </c>
      <c r="AN50" s="2">
        <f t="shared" si="8"/>
        <v>1.9157134627369319</v>
      </c>
      <c r="AO50" s="2">
        <f t="shared" si="9"/>
        <v>1.9157134627369319</v>
      </c>
      <c r="AP50" s="2">
        <f t="shared" si="9"/>
        <v>1.9157134627369319</v>
      </c>
    </row>
    <row r="51" spans="1:42" x14ac:dyDescent="0.15">
      <c r="A51" s="8">
        <v>1925</v>
      </c>
      <c r="K51" s="8"/>
      <c r="L51" s="15">
        <v>1206.72</v>
      </c>
      <c r="M51" s="16">
        <v>349.24346981263017</v>
      </c>
      <c r="N51" s="16"/>
      <c r="O51" s="16">
        <v>118.8</v>
      </c>
      <c r="P51" s="16">
        <v>27.107142857142858</v>
      </c>
      <c r="Q51" s="16">
        <v>33.101718784779486</v>
      </c>
      <c r="R51" s="16">
        <v>45.200641641650698</v>
      </c>
      <c r="S51" s="16">
        <v>11.535555555555556</v>
      </c>
      <c r="T51" s="16">
        <v>17.060439560439562</v>
      </c>
      <c r="U51" s="17">
        <f t="shared" si="2"/>
        <v>634.14161138416978</v>
      </c>
      <c r="V51" s="47"/>
      <c r="X51" s="33">
        <f t="shared" si="10"/>
        <v>729.26285309179514</v>
      </c>
      <c r="Y51" s="33"/>
      <c r="Z51" s="33">
        <f t="shared" si="3"/>
        <v>2917.0514123671805</v>
      </c>
      <c r="AA51" s="40">
        <v>18</v>
      </c>
      <c r="AB51" s="40"/>
      <c r="AC51" s="40">
        <f t="shared" si="4"/>
        <v>5616</v>
      </c>
      <c r="AD51" s="42"/>
      <c r="AE51" s="42"/>
      <c r="AF51" s="42"/>
      <c r="AG51" s="40"/>
      <c r="AH51" s="40"/>
      <c r="AI51" s="51"/>
      <c r="AJ51" s="2">
        <f t="shared" si="5"/>
        <v>1.9252317515523762</v>
      </c>
      <c r="AK51" s="2">
        <f t="shared" si="6"/>
        <v>1.9252317515523762</v>
      </c>
      <c r="AL51" s="2">
        <f t="shared" si="11"/>
        <v>1.9252317515523762</v>
      </c>
      <c r="AM51" s="2">
        <f t="shared" si="7"/>
        <v>1.9252317515523762</v>
      </c>
      <c r="AN51" s="2">
        <f t="shared" si="8"/>
        <v>1.9252317515523762</v>
      </c>
      <c r="AO51" s="2">
        <f t="shared" si="9"/>
        <v>1.9252317515523762</v>
      </c>
      <c r="AP51" s="2">
        <f t="shared" si="9"/>
        <v>1.9252317515523762</v>
      </c>
    </row>
    <row r="52" spans="1:42" x14ac:dyDescent="0.15">
      <c r="A52" s="8">
        <v>1926</v>
      </c>
      <c r="K52" s="8"/>
      <c r="L52" s="15">
        <v>1206.72</v>
      </c>
      <c r="M52" s="16">
        <v>349.24346981263017</v>
      </c>
      <c r="N52" s="16"/>
      <c r="O52" s="16">
        <v>118.8</v>
      </c>
      <c r="P52" s="16">
        <v>27.107142857142858</v>
      </c>
      <c r="Q52" s="16">
        <v>33.101718784779486</v>
      </c>
      <c r="R52" s="16">
        <v>44.274210779337416</v>
      </c>
      <c r="S52" s="16">
        <v>11.535555555555556</v>
      </c>
      <c r="T52" s="16">
        <v>17.060439560439562</v>
      </c>
      <c r="U52" s="17">
        <f t="shared" si="2"/>
        <v>633.2151805218565</v>
      </c>
      <c r="V52" s="47"/>
      <c r="X52" s="33">
        <f t="shared" si="10"/>
        <v>728.19745760013495</v>
      </c>
      <c r="Y52" s="33"/>
      <c r="Z52" s="33">
        <f t="shared" si="3"/>
        <v>2912.7898304005398</v>
      </c>
      <c r="AA52" s="40">
        <v>18</v>
      </c>
      <c r="AB52" s="40"/>
      <c r="AC52" s="40">
        <f t="shared" si="4"/>
        <v>5616</v>
      </c>
      <c r="AD52" s="42"/>
      <c r="AE52" s="42"/>
      <c r="AF52" s="42"/>
      <c r="AG52" s="40"/>
      <c r="AH52" s="40"/>
      <c r="AI52" s="51"/>
      <c r="AJ52" s="2">
        <f t="shared" si="5"/>
        <v>1.9280484782617289</v>
      </c>
      <c r="AK52" s="2">
        <f t="shared" si="6"/>
        <v>1.9280484782617289</v>
      </c>
      <c r="AL52" s="2">
        <f t="shared" si="11"/>
        <v>1.9280484782617289</v>
      </c>
      <c r="AM52" s="2">
        <f t="shared" si="7"/>
        <v>1.9280484782617289</v>
      </c>
      <c r="AN52" s="2">
        <f t="shared" si="8"/>
        <v>1.9280484782617289</v>
      </c>
      <c r="AO52" s="2">
        <f t="shared" si="9"/>
        <v>1.9280484782617289</v>
      </c>
      <c r="AP52" s="2">
        <f t="shared" si="9"/>
        <v>1.9280484782617289</v>
      </c>
    </row>
    <row r="53" spans="1:42" x14ac:dyDescent="0.15">
      <c r="A53" s="8">
        <v>1927</v>
      </c>
      <c r="K53" s="8"/>
      <c r="L53" s="15">
        <v>1106.1600000000001</v>
      </c>
      <c r="M53" s="16">
        <v>335.92471894517706</v>
      </c>
      <c r="N53" s="16"/>
      <c r="O53" s="16">
        <v>79.199999999999989</v>
      </c>
      <c r="P53" s="16">
        <v>26.400000000000002</v>
      </c>
      <c r="Q53" s="16">
        <v>29.516730281820877</v>
      </c>
      <c r="R53" s="16">
        <v>36.70474105615186</v>
      </c>
      <c r="S53" s="16">
        <v>11.535555555555556</v>
      </c>
      <c r="T53" s="16">
        <v>17.060439560439562</v>
      </c>
      <c r="U53" s="17">
        <f t="shared" si="2"/>
        <v>567.21094335626924</v>
      </c>
      <c r="V53" s="47"/>
      <c r="X53" s="33">
        <f t="shared" si="10"/>
        <v>652.29258485970956</v>
      </c>
      <c r="Y53" s="33"/>
      <c r="Z53" s="33">
        <f t="shared" si="3"/>
        <v>2609.1703394388383</v>
      </c>
      <c r="AA53" s="40">
        <v>18</v>
      </c>
      <c r="AB53" s="40"/>
      <c r="AC53" s="40">
        <f t="shared" si="4"/>
        <v>5616</v>
      </c>
      <c r="AD53" s="42"/>
      <c r="AE53" s="42"/>
      <c r="AF53" s="42"/>
      <c r="AG53" s="40"/>
      <c r="AH53" s="40"/>
      <c r="AI53" s="51"/>
      <c r="AJ53" s="2">
        <f t="shared" si="5"/>
        <v>2.1524083403492349</v>
      </c>
      <c r="AK53" s="2">
        <f t="shared" si="6"/>
        <v>2.1524083403492349</v>
      </c>
      <c r="AL53" s="2">
        <f t="shared" si="11"/>
        <v>2.1524083403492349</v>
      </c>
      <c r="AM53" s="2">
        <f t="shared" si="7"/>
        <v>2.1524083403492349</v>
      </c>
      <c r="AN53" s="2">
        <f t="shared" si="8"/>
        <v>2.1524083403492349</v>
      </c>
      <c r="AO53" s="2">
        <f t="shared" si="9"/>
        <v>2.1524083403492349</v>
      </c>
      <c r="AP53" s="2">
        <f t="shared" si="9"/>
        <v>2.1524083403492349</v>
      </c>
    </row>
    <row r="54" spans="1:42" x14ac:dyDescent="0.15">
      <c r="A54" s="8">
        <v>1928</v>
      </c>
      <c r="K54" s="8"/>
      <c r="L54" s="15">
        <v>1810.0800000000002</v>
      </c>
      <c r="M54" s="16">
        <v>402.82426092990983</v>
      </c>
      <c r="N54" s="16"/>
      <c r="O54" s="16">
        <v>79.199999999999989</v>
      </c>
      <c r="P54" s="16">
        <v>19.642857142857146</v>
      </c>
      <c r="Q54" s="16">
        <v>33.537359019871474</v>
      </c>
      <c r="R54" s="16">
        <v>39.644214562264892</v>
      </c>
      <c r="S54" s="16">
        <v>10.826666666666666</v>
      </c>
      <c r="T54" s="16">
        <v>16.565934065934066</v>
      </c>
      <c r="U54" s="17">
        <f t="shared" si="2"/>
        <v>639.25757582430651</v>
      </c>
      <c r="V54" s="47"/>
      <c r="X54" s="33">
        <f t="shared" si="10"/>
        <v>735.14621219795242</v>
      </c>
      <c r="Y54" s="33"/>
      <c r="Z54" s="33">
        <f t="shared" si="3"/>
        <v>2940.5848487918097</v>
      </c>
      <c r="AA54" s="40">
        <v>15</v>
      </c>
      <c r="AB54" s="40"/>
      <c r="AC54" s="40">
        <f t="shared" si="4"/>
        <v>4680</v>
      </c>
      <c r="AD54" s="42"/>
      <c r="AE54" s="42"/>
      <c r="AF54" s="42"/>
      <c r="AG54" s="40"/>
      <c r="AH54" s="40"/>
      <c r="AI54" s="51"/>
      <c r="AJ54" s="2">
        <f t="shared" si="5"/>
        <v>1.5915201365207534</v>
      </c>
      <c r="AK54" s="2">
        <f t="shared" si="6"/>
        <v>1.5915201365207534</v>
      </c>
      <c r="AL54" s="2">
        <f t="shared" si="11"/>
        <v>1.5915201365207534</v>
      </c>
      <c r="AM54" s="2">
        <f t="shared" si="7"/>
        <v>1.5915201365207534</v>
      </c>
      <c r="AN54" s="2">
        <f t="shared" si="8"/>
        <v>1.5915201365207534</v>
      </c>
      <c r="AO54" s="2">
        <f t="shared" si="9"/>
        <v>1.5915201365207534</v>
      </c>
      <c r="AP54" s="2">
        <f t="shared" si="9"/>
        <v>1.5915201365207534</v>
      </c>
    </row>
    <row r="55" spans="1:42" x14ac:dyDescent="0.15">
      <c r="A55" s="8">
        <v>1929</v>
      </c>
      <c r="K55" s="8"/>
      <c r="L55" s="15">
        <v>905.04000000000008</v>
      </c>
      <c r="M55" s="16">
        <v>277.85904233171414</v>
      </c>
      <c r="N55" s="16"/>
      <c r="O55" s="16">
        <v>79.199999999999989</v>
      </c>
      <c r="P55" s="16">
        <v>18.38571428571429</v>
      </c>
      <c r="Q55" s="16">
        <v>25.099164647623113</v>
      </c>
      <c r="R55" s="16">
        <v>34.667855306561002</v>
      </c>
      <c r="S55" s="16">
        <v>10.826666666666666</v>
      </c>
      <c r="T55" s="16">
        <v>16.813186813186814</v>
      </c>
      <c r="U55" s="17">
        <f t="shared" si="2"/>
        <v>488.38462313059648</v>
      </c>
      <c r="V55" s="47"/>
      <c r="X55" s="33">
        <f t="shared" si="10"/>
        <v>561.64231660018595</v>
      </c>
      <c r="Y55" s="33"/>
      <c r="Z55" s="33">
        <f t="shared" si="3"/>
        <v>2246.5692664007438</v>
      </c>
      <c r="AA55" s="40">
        <v>18</v>
      </c>
      <c r="AB55" s="40"/>
      <c r="AC55" s="40">
        <f t="shared" si="4"/>
        <v>5616</v>
      </c>
      <c r="AD55" s="42"/>
      <c r="AE55" s="42"/>
      <c r="AF55" s="42"/>
      <c r="AG55" s="40"/>
      <c r="AH55" s="40"/>
      <c r="AI55" s="51"/>
      <c r="AJ55" s="2">
        <f t="shared" si="5"/>
        <v>2.4998116390141232</v>
      </c>
      <c r="AK55" s="2">
        <f t="shared" si="6"/>
        <v>2.4998116390141232</v>
      </c>
      <c r="AL55" s="2">
        <f t="shared" si="11"/>
        <v>2.4998116390141232</v>
      </c>
      <c r="AM55" s="2">
        <f t="shared" si="7"/>
        <v>2.4998116390141232</v>
      </c>
      <c r="AN55" s="2">
        <f t="shared" si="8"/>
        <v>2.4998116390141232</v>
      </c>
      <c r="AO55" s="2">
        <f t="shared" si="9"/>
        <v>2.4998116390141232</v>
      </c>
      <c r="AP55" s="2">
        <f t="shared" si="9"/>
        <v>2.4998116390141232</v>
      </c>
    </row>
    <row r="56" spans="1:42" x14ac:dyDescent="0.15">
      <c r="A56" s="8">
        <v>1930</v>
      </c>
      <c r="K56" s="8"/>
      <c r="L56" s="15">
        <v>653.64</v>
      </c>
      <c r="M56" s="16">
        <v>222.4775017349063</v>
      </c>
      <c r="N56" s="16"/>
      <c r="O56" s="16">
        <v>79.199999999999989</v>
      </c>
      <c r="P56" s="16">
        <v>15.321428571428573</v>
      </c>
      <c r="Q56" s="16">
        <v>21.191954887218046</v>
      </c>
      <c r="R56" s="16">
        <v>29.794396534355979</v>
      </c>
      <c r="S56" s="16">
        <v>10.44</v>
      </c>
      <c r="T56" s="16">
        <v>15.824175824175825</v>
      </c>
      <c r="U56" s="17">
        <f t="shared" si="2"/>
        <v>414.69333608988694</v>
      </c>
      <c r="V56" s="47"/>
      <c r="X56" s="33">
        <f t="shared" si="10"/>
        <v>476.89733650336996</v>
      </c>
      <c r="Y56" s="33"/>
      <c r="Z56" s="33">
        <f t="shared" si="3"/>
        <v>1907.5893460134798</v>
      </c>
      <c r="AA56" s="40">
        <v>15</v>
      </c>
      <c r="AB56" s="40"/>
      <c r="AC56" s="40">
        <f t="shared" si="4"/>
        <v>4680</v>
      </c>
      <c r="AD56" s="42"/>
      <c r="AE56" s="42"/>
      <c r="AF56" s="42"/>
      <c r="AG56" s="40"/>
      <c r="AH56" s="40"/>
      <c r="AI56" s="51"/>
      <c r="AJ56" s="2">
        <f t="shared" si="5"/>
        <v>2.4533582187279257</v>
      </c>
      <c r="AK56" s="2">
        <f t="shared" si="6"/>
        <v>2.4533582187279257</v>
      </c>
      <c r="AL56" s="2">
        <f t="shared" si="11"/>
        <v>2.4533582187279257</v>
      </c>
      <c r="AM56" s="2">
        <f t="shared" si="7"/>
        <v>2.4533582187279257</v>
      </c>
      <c r="AN56" s="2">
        <f t="shared" si="8"/>
        <v>2.4533582187279257</v>
      </c>
      <c r="AO56" s="2">
        <f t="shared" si="9"/>
        <v>2.4533582187279257</v>
      </c>
      <c r="AP56" s="2">
        <f t="shared" si="9"/>
        <v>2.4533582187279257</v>
      </c>
    </row>
    <row r="57" spans="1:42" x14ac:dyDescent="0.15">
      <c r="A57" s="8">
        <v>1931</v>
      </c>
      <c r="K57" s="8"/>
      <c r="L57" s="15">
        <v>628.5</v>
      </c>
      <c r="M57" s="16">
        <v>142.70090215128383</v>
      </c>
      <c r="N57" s="16"/>
      <c r="O57" s="16">
        <v>79.199999999999989</v>
      </c>
      <c r="P57" s="16">
        <v>14.142857142857144</v>
      </c>
      <c r="Q57" s="16">
        <v>12.576093749999998</v>
      </c>
      <c r="R57" s="16">
        <v>22.431403610403311</v>
      </c>
      <c r="S57" s="16">
        <v>9.7633333333333336</v>
      </c>
      <c r="T57" s="16">
        <v>16.565934065934066</v>
      </c>
      <c r="U57" s="17">
        <f t="shared" si="2"/>
        <v>310.4935799271729</v>
      </c>
      <c r="V57" s="47"/>
      <c r="X57" s="33">
        <f t="shared" si="10"/>
        <v>357.06761691624882</v>
      </c>
      <c r="Y57" s="33"/>
      <c r="Z57" s="33">
        <f t="shared" si="3"/>
        <v>1428.2704676649953</v>
      </c>
      <c r="AA57" s="40">
        <v>13.416407864998739</v>
      </c>
      <c r="AB57" s="40"/>
      <c r="AC57" s="40">
        <f t="shared" si="4"/>
        <v>4185.9192538796069</v>
      </c>
      <c r="AD57" s="42"/>
      <c r="AE57" s="42"/>
      <c r="AF57" s="42"/>
      <c r="AG57" s="40"/>
      <c r="AH57" s="40"/>
      <c r="AI57" s="51"/>
      <c r="AJ57" s="2">
        <f t="shared" si="5"/>
        <v>2.9307609088374891</v>
      </c>
      <c r="AK57" s="2">
        <f t="shared" si="6"/>
        <v>2.9307609088374891</v>
      </c>
      <c r="AL57" s="2">
        <f t="shared" si="11"/>
        <v>2.9307609088374891</v>
      </c>
      <c r="AM57" s="2">
        <f t="shared" si="7"/>
        <v>2.9307609088374891</v>
      </c>
      <c r="AN57" s="2">
        <f t="shared" si="8"/>
        <v>2.9307609088374891</v>
      </c>
      <c r="AO57" s="2">
        <f t="shared" si="9"/>
        <v>2.9307609088374891</v>
      </c>
      <c r="AP57" s="2">
        <f t="shared" si="9"/>
        <v>2.9307609088374891</v>
      </c>
    </row>
    <row r="58" spans="1:42" x14ac:dyDescent="0.15">
      <c r="A58" s="8">
        <v>1932</v>
      </c>
      <c r="K58" s="8"/>
      <c r="L58" s="15">
        <v>628.5</v>
      </c>
      <c r="M58" s="16">
        <v>222.54545454545453</v>
      </c>
      <c r="N58" s="16"/>
      <c r="O58" s="16">
        <v>79.199999999999989</v>
      </c>
      <c r="P58" s="16">
        <v>12.72857142857143</v>
      </c>
      <c r="Q58" s="16">
        <v>5.7870317159121711</v>
      </c>
      <c r="R58" s="16">
        <v>19.093178501200484</v>
      </c>
      <c r="S58" s="16">
        <v>9.086666666666666</v>
      </c>
      <c r="T58" s="16">
        <v>17.307692307692307</v>
      </c>
      <c r="U58" s="17">
        <f t="shared" si="2"/>
        <v>386.19871801562044</v>
      </c>
      <c r="V58" s="47"/>
      <c r="X58" s="33">
        <f t="shared" si="10"/>
        <v>444.1285257179635</v>
      </c>
      <c r="Y58" s="33"/>
      <c r="Z58" s="33">
        <f t="shared" si="3"/>
        <v>1776.514102871854</v>
      </c>
      <c r="AA58" s="40">
        <v>13.416407864998739</v>
      </c>
      <c r="AB58" s="40"/>
      <c r="AC58" s="40">
        <f t="shared" si="4"/>
        <v>4185.9192538796069</v>
      </c>
      <c r="AD58" s="42"/>
      <c r="AE58" s="42"/>
      <c r="AF58" s="42"/>
      <c r="AG58" s="40"/>
      <c r="AH58" s="40"/>
      <c r="AI58" s="51"/>
      <c r="AJ58" s="2">
        <f t="shared" si="5"/>
        <v>2.3562544463411736</v>
      </c>
      <c r="AK58" s="2">
        <f t="shared" si="6"/>
        <v>2.3562544463411736</v>
      </c>
      <c r="AL58" s="2">
        <f t="shared" si="11"/>
        <v>2.3562544463411736</v>
      </c>
      <c r="AM58" s="2">
        <f t="shared" si="7"/>
        <v>2.3562544463411736</v>
      </c>
      <c r="AN58" s="2">
        <f t="shared" si="8"/>
        <v>2.3562544463411736</v>
      </c>
      <c r="AO58" s="2">
        <f t="shared" si="9"/>
        <v>2.3562544463411736</v>
      </c>
      <c r="AP58" s="2">
        <f t="shared" si="9"/>
        <v>2.3562544463411736</v>
      </c>
    </row>
    <row r="59" spans="1:42" x14ac:dyDescent="0.15">
      <c r="A59" s="8">
        <v>1933</v>
      </c>
      <c r="K59" s="8"/>
      <c r="L59" s="15">
        <v>628.5</v>
      </c>
      <c r="M59" s="16">
        <v>222.54545454545453</v>
      </c>
      <c r="N59" s="16"/>
      <c r="O59" s="16">
        <v>79.199999999999989</v>
      </c>
      <c r="P59" s="16">
        <v>12.72857142857143</v>
      </c>
      <c r="Q59" s="16">
        <v>13.707692307692309</v>
      </c>
      <c r="R59" s="16">
        <v>21.220305790075919</v>
      </c>
      <c r="S59" s="16">
        <v>9.086666666666666</v>
      </c>
      <c r="T59" s="16">
        <v>17.307692307692307</v>
      </c>
      <c r="U59" s="17">
        <f t="shared" si="2"/>
        <v>396.24650589627601</v>
      </c>
      <c r="V59" s="47"/>
      <c r="X59" s="33">
        <f t="shared" si="10"/>
        <v>455.68348178071739</v>
      </c>
      <c r="Y59" s="33"/>
      <c r="Z59" s="33">
        <f t="shared" si="3"/>
        <v>1822.7339271228695</v>
      </c>
      <c r="AA59" s="40">
        <v>13.416407864998739</v>
      </c>
      <c r="AB59" s="40"/>
      <c r="AC59" s="40">
        <f t="shared" si="4"/>
        <v>4185.9192538796069</v>
      </c>
      <c r="AD59" s="42"/>
      <c r="AE59" s="42"/>
      <c r="AF59" s="42"/>
      <c r="AG59" s="40"/>
      <c r="AH59" s="40"/>
      <c r="AI59" s="51"/>
      <c r="AJ59" s="2">
        <f t="shared" si="5"/>
        <v>2.2965059198118696</v>
      </c>
      <c r="AK59" s="2">
        <f t="shared" si="6"/>
        <v>2.2965059198118696</v>
      </c>
      <c r="AL59" s="2">
        <f t="shared" si="11"/>
        <v>2.2965059198118696</v>
      </c>
      <c r="AM59" s="2">
        <f t="shared" si="7"/>
        <v>2.2965059198118696</v>
      </c>
      <c r="AN59" s="2">
        <f t="shared" si="8"/>
        <v>2.2965059198118696</v>
      </c>
      <c r="AO59" s="2">
        <f t="shared" si="9"/>
        <v>2.2965059198118696</v>
      </c>
      <c r="AP59" s="2">
        <f t="shared" si="9"/>
        <v>2.2965059198118696</v>
      </c>
    </row>
    <row r="60" spans="1:42" x14ac:dyDescent="0.15">
      <c r="A60" s="8">
        <v>1934</v>
      </c>
      <c r="K60" s="8"/>
      <c r="L60" s="15">
        <v>544.70000000000005</v>
      </c>
      <c r="M60" s="16">
        <v>222.54545454545453</v>
      </c>
      <c r="N60" s="16"/>
      <c r="O60" s="16">
        <v>79.199999999999989</v>
      </c>
      <c r="P60" s="16">
        <v>12.453571428571429</v>
      </c>
      <c r="Q60" s="16">
        <v>9.6171428571428557</v>
      </c>
      <c r="R60" s="16">
        <v>21.158787340659281</v>
      </c>
      <c r="S60" s="16">
        <v>9.086666666666666</v>
      </c>
      <c r="T60" s="16">
        <v>17.307692307692307</v>
      </c>
      <c r="U60" s="17">
        <f t="shared" si="2"/>
        <v>391.81943799630989</v>
      </c>
      <c r="V60" s="47"/>
      <c r="X60" s="33">
        <f t="shared" si="10"/>
        <v>450.59235369575634</v>
      </c>
      <c r="Y60" s="33"/>
      <c r="Z60" s="33">
        <f t="shared" si="3"/>
        <v>1802.3694147830254</v>
      </c>
      <c r="AA60" s="40">
        <v>13.416407864998739</v>
      </c>
      <c r="AB60" s="40"/>
      <c r="AC60" s="40">
        <f t="shared" si="4"/>
        <v>4185.9192538796069</v>
      </c>
      <c r="AD60" s="42"/>
      <c r="AE60" s="42"/>
      <c r="AF60" s="42"/>
      <c r="AG60" s="40"/>
      <c r="AH60" s="40"/>
      <c r="AI60" s="51"/>
      <c r="AJ60" s="2">
        <f t="shared" si="5"/>
        <v>2.3224535544970508</v>
      </c>
      <c r="AK60" s="2">
        <f t="shared" si="6"/>
        <v>2.3224535544970508</v>
      </c>
      <c r="AL60" s="2">
        <f t="shared" si="11"/>
        <v>2.3224535544970508</v>
      </c>
      <c r="AM60" s="2">
        <f t="shared" si="7"/>
        <v>2.3224535544970508</v>
      </c>
      <c r="AN60" s="2">
        <f t="shared" si="8"/>
        <v>2.3224535544970508</v>
      </c>
      <c r="AO60" s="2">
        <f t="shared" si="9"/>
        <v>2.3224535544970508</v>
      </c>
      <c r="AP60" s="2">
        <f t="shared" si="9"/>
        <v>2.3224535544970508</v>
      </c>
    </row>
    <row r="61" spans="1:42" x14ac:dyDescent="0.15">
      <c r="A61" s="8">
        <v>1935</v>
      </c>
      <c r="K61" s="8"/>
      <c r="L61" s="15">
        <v>377.1</v>
      </c>
      <c r="M61" s="16">
        <v>222.54545454545453</v>
      </c>
      <c r="N61" s="16"/>
      <c r="O61" s="16">
        <v>79.199999999999989</v>
      </c>
      <c r="P61" s="16">
        <v>12.453571428571429</v>
      </c>
      <c r="Q61" s="16">
        <v>17.766964285714288</v>
      </c>
      <c r="R61" s="16">
        <v>22.009956442031914</v>
      </c>
      <c r="S61" s="16">
        <v>8.3133333333333326</v>
      </c>
      <c r="T61" s="16">
        <v>17.307692307692307</v>
      </c>
      <c r="U61" s="17">
        <f t="shared" si="2"/>
        <v>400.04709519292061</v>
      </c>
      <c r="V61" s="47"/>
      <c r="X61" s="33">
        <f t="shared" si="10"/>
        <v>460.05415947185867</v>
      </c>
      <c r="Y61" s="33"/>
      <c r="Z61" s="33">
        <f t="shared" si="3"/>
        <v>1840.2166378874347</v>
      </c>
      <c r="AA61" s="40">
        <v>13.416407864998739</v>
      </c>
      <c r="AB61" s="40"/>
      <c r="AC61" s="40">
        <f t="shared" si="4"/>
        <v>4185.9192538796069</v>
      </c>
      <c r="AD61" s="42"/>
      <c r="AE61" s="42"/>
      <c r="AF61" s="42"/>
      <c r="AG61" s="40"/>
      <c r="AH61" s="40"/>
      <c r="AI61" s="51"/>
      <c r="AJ61" s="2">
        <f t="shared" si="5"/>
        <v>2.2746882990282247</v>
      </c>
      <c r="AK61" s="2">
        <f t="shared" si="6"/>
        <v>2.2746882990282247</v>
      </c>
      <c r="AL61" s="2">
        <f t="shared" si="11"/>
        <v>2.2746882990282247</v>
      </c>
      <c r="AM61" s="2">
        <f t="shared" si="7"/>
        <v>2.2746882990282247</v>
      </c>
      <c r="AN61" s="2">
        <f t="shared" si="8"/>
        <v>2.2746882990282247</v>
      </c>
      <c r="AO61" s="2">
        <f t="shared" si="9"/>
        <v>2.2746882990282247</v>
      </c>
      <c r="AP61" s="2">
        <f t="shared" si="9"/>
        <v>2.2746882990282247</v>
      </c>
    </row>
    <row r="62" spans="1:42" x14ac:dyDescent="0.15">
      <c r="A62" s="8">
        <v>1936</v>
      </c>
      <c r="K62" s="8"/>
      <c r="L62" s="15">
        <v>754.2</v>
      </c>
      <c r="M62" s="16">
        <v>222.54545454545453</v>
      </c>
      <c r="N62" s="16"/>
      <c r="O62" s="16">
        <v>79.199999999999989</v>
      </c>
      <c r="P62" s="16">
        <v>12.453571428571429</v>
      </c>
      <c r="Q62" s="16">
        <v>13.238223938223937</v>
      </c>
      <c r="R62" s="16">
        <v>21.982880718476277</v>
      </c>
      <c r="S62" s="16">
        <v>8.5066666666666659</v>
      </c>
      <c r="T62" s="16">
        <v>17.307692307692307</v>
      </c>
      <c r="U62" s="17">
        <f t="shared" si="2"/>
        <v>395.68461245520797</v>
      </c>
      <c r="V62" s="47"/>
      <c r="X62" s="33">
        <f t="shared" si="10"/>
        <v>455.03730432348914</v>
      </c>
      <c r="Y62" s="33"/>
      <c r="Z62" s="33">
        <f t="shared" si="3"/>
        <v>1820.1492172939566</v>
      </c>
      <c r="AA62" s="40">
        <v>17.748239349298849</v>
      </c>
      <c r="AB62" s="40"/>
      <c r="AC62" s="40">
        <f t="shared" si="4"/>
        <v>5537.4506769812406</v>
      </c>
      <c r="AD62" s="42"/>
      <c r="AE62" s="42"/>
      <c r="AF62" s="42"/>
      <c r="AG62" s="40"/>
      <c r="AH62" s="40"/>
      <c r="AI62" s="51"/>
      <c r="AJ62" s="2">
        <f t="shared" si="5"/>
        <v>3.0423058858953622</v>
      </c>
      <c r="AK62" s="2">
        <f t="shared" si="6"/>
        <v>3.0423058858953622</v>
      </c>
      <c r="AL62" s="2">
        <f t="shared" si="11"/>
        <v>3.0423058858953622</v>
      </c>
      <c r="AM62" s="2">
        <f t="shared" si="7"/>
        <v>3.0423058858953622</v>
      </c>
      <c r="AN62" s="2">
        <f t="shared" si="8"/>
        <v>3.0423058858953622</v>
      </c>
      <c r="AO62" s="2">
        <f t="shared" si="9"/>
        <v>3.0423058858953622</v>
      </c>
      <c r="AP62" s="2">
        <f t="shared" si="9"/>
        <v>3.0423058858953622</v>
      </c>
    </row>
    <row r="63" spans="1:42" x14ac:dyDescent="0.15">
      <c r="A63" s="8">
        <v>1937</v>
      </c>
      <c r="K63" s="8"/>
      <c r="L63" s="15">
        <v>754.2</v>
      </c>
      <c r="M63" s="16">
        <v>222.54545454545453</v>
      </c>
      <c r="N63" s="16"/>
      <c r="O63" s="16">
        <v>79.199999999999989</v>
      </c>
      <c r="P63" s="16">
        <v>10.371428571428572</v>
      </c>
      <c r="Q63" s="16">
        <v>19.042518159806296</v>
      </c>
      <c r="R63" s="16">
        <v>26.068595506315173</v>
      </c>
      <c r="S63" s="16">
        <v>10.053333333333333</v>
      </c>
      <c r="T63" s="16">
        <v>17.554945054945058</v>
      </c>
      <c r="U63" s="17">
        <f t="shared" si="2"/>
        <v>405.28639802140577</v>
      </c>
      <c r="V63" s="47"/>
      <c r="X63" s="33">
        <f t="shared" si="10"/>
        <v>466.07935772461661</v>
      </c>
      <c r="Y63" s="33"/>
      <c r="Z63" s="33">
        <f t="shared" si="3"/>
        <v>1864.3174308984665</v>
      </c>
      <c r="AA63" s="40">
        <v>13.416407864998739</v>
      </c>
      <c r="AB63" s="40"/>
      <c r="AC63" s="40">
        <f t="shared" si="4"/>
        <v>4185.9192538796069</v>
      </c>
      <c r="AD63" s="42"/>
      <c r="AE63" s="42"/>
      <c r="AF63" s="42"/>
      <c r="AG63" s="40"/>
      <c r="AH63" s="40"/>
      <c r="AI63" s="51"/>
      <c r="AJ63" s="2">
        <f t="shared" si="5"/>
        <v>2.2452824741665887</v>
      </c>
      <c r="AK63" s="2">
        <f t="shared" si="6"/>
        <v>2.2452824741665887</v>
      </c>
      <c r="AL63" s="2">
        <f t="shared" si="11"/>
        <v>2.2452824741665887</v>
      </c>
      <c r="AM63" s="2">
        <f t="shared" si="7"/>
        <v>2.2452824741665887</v>
      </c>
      <c r="AN63" s="2">
        <f t="shared" si="8"/>
        <v>2.2452824741665887</v>
      </c>
      <c r="AO63" s="2">
        <f t="shared" si="9"/>
        <v>2.2452824741665887</v>
      </c>
      <c r="AP63" s="2">
        <f t="shared" si="9"/>
        <v>2.2452824741665887</v>
      </c>
    </row>
    <row r="64" spans="1:42" x14ac:dyDescent="0.15">
      <c r="A64" s="8">
        <v>1938</v>
      </c>
      <c r="K64" s="8"/>
      <c r="L64" s="15">
        <v>659.92499999999995</v>
      </c>
      <c r="M64" s="16">
        <v>222.54545454545453</v>
      </c>
      <c r="N64" s="16"/>
      <c r="O64" s="16">
        <v>79.199999999999989</v>
      </c>
      <c r="P64" s="16">
        <v>8.6035714285714295</v>
      </c>
      <c r="Q64" s="16">
        <v>11.969323308270676</v>
      </c>
      <c r="R64" s="16">
        <v>23.246128004978445</v>
      </c>
      <c r="S64" s="16">
        <v>10.633333333333333</v>
      </c>
      <c r="T64" s="16">
        <v>19.532967032967033</v>
      </c>
      <c r="U64" s="17">
        <f t="shared" si="2"/>
        <v>396.1809005036983</v>
      </c>
      <c r="V64" s="47"/>
      <c r="X64" s="33">
        <f t="shared" si="10"/>
        <v>455.608035579253</v>
      </c>
      <c r="Y64" s="33"/>
      <c r="Z64" s="33">
        <f t="shared" si="3"/>
        <v>1822.432142317012</v>
      </c>
      <c r="AA64" s="40">
        <v>13.416407864998739</v>
      </c>
      <c r="AB64" s="40"/>
      <c r="AC64" s="40">
        <f t="shared" si="4"/>
        <v>4185.9192538796069</v>
      </c>
      <c r="AD64" s="42"/>
      <c r="AE64" s="42"/>
      <c r="AF64" s="42"/>
      <c r="AG64" s="40"/>
      <c r="AH64" s="40"/>
      <c r="AI64" s="51"/>
      <c r="AJ64" s="2">
        <f t="shared" si="5"/>
        <v>2.2968862086451649</v>
      </c>
      <c r="AK64" s="2">
        <f t="shared" si="6"/>
        <v>2.2968862086451649</v>
      </c>
      <c r="AL64" s="2">
        <f t="shared" si="11"/>
        <v>2.2968862086451649</v>
      </c>
      <c r="AM64" s="2">
        <f t="shared" si="7"/>
        <v>2.2968862086451649</v>
      </c>
      <c r="AN64" s="2">
        <f t="shared" si="8"/>
        <v>2.2968862086451649</v>
      </c>
      <c r="AO64" s="2">
        <f t="shared" si="9"/>
        <v>2.2968862086451649</v>
      </c>
      <c r="AP64" s="2">
        <f t="shared" si="9"/>
        <v>2.2968862086451649</v>
      </c>
    </row>
    <row r="65" spans="1:45" x14ac:dyDescent="0.15">
      <c r="A65" s="8">
        <v>1939</v>
      </c>
      <c r="K65" s="8"/>
      <c r="L65" s="15">
        <v>607.54999999999995</v>
      </c>
      <c r="M65" s="16">
        <v>222.54545454545453</v>
      </c>
      <c r="N65" s="16"/>
      <c r="O65" s="16">
        <v>79.199999999999989</v>
      </c>
      <c r="P65" s="16">
        <v>8.9571428571428573</v>
      </c>
      <c r="Q65" s="16">
        <v>11.982959602851773</v>
      </c>
      <c r="R65" s="16">
        <v>23.097145486084067</v>
      </c>
      <c r="S65" s="16">
        <v>10.44</v>
      </c>
      <c r="T65" s="16">
        <v>19.532967032967033</v>
      </c>
      <c r="U65" s="17">
        <f t="shared" si="2"/>
        <v>396.20579237462306</v>
      </c>
      <c r="V65" s="47"/>
      <c r="X65" s="33">
        <f t="shared" si="10"/>
        <v>455.63666123081646</v>
      </c>
      <c r="Y65" s="33"/>
      <c r="Z65" s="33">
        <f t="shared" si="3"/>
        <v>1822.5466449232658</v>
      </c>
      <c r="AA65" s="40">
        <v>13.42</v>
      </c>
      <c r="AB65" s="40"/>
      <c r="AC65" s="40">
        <f t="shared" si="4"/>
        <v>4187.04</v>
      </c>
      <c r="AD65" s="42"/>
      <c r="AE65" s="42"/>
      <c r="AF65" s="42"/>
      <c r="AG65" s="40"/>
      <c r="AH65" s="40"/>
      <c r="AI65" s="51"/>
      <c r="AJ65" s="2">
        <f t="shared" si="5"/>
        <v>2.2973568394877959</v>
      </c>
      <c r="AK65" s="2">
        <f t="shared" si="6"/>
        <v>2.2973568394877959</v>
      </c>
      <c r="AL65" s="2">
        <f t="shared" si="11"/>
        <v>2.2973568394877959</v>
      </c>
      <c r="AM65" s="2">
        <f t="shared" si="7"/>
        <v>2.2973568394877959</v>
      </c>
      <c r="AN65" s="2">
        <f t="shared" si="8"/>
        <v>2.2973568394877959</v>
      </c>
      <c r="AO65" s="2">
        <f t="shared" si="9"/>
        <v>2.2973568394877959</v>
      </c>
      <c r="AP65" s="2">
        <f t="shared" si="9"/>
        <v>2.2973568394877959</v>
      </c>
      <c r="AS65" s="1">
        <v>100</v>
      </c>
    </row>
    <row r="66" spans="1:45" x14ac:dyDescent="0.15">
      <c r="A66" s="8">
        <v>1940</v>
      </c>
      <c r="K66" s="8"/>
      <c r="L66" s="15">
        <v>1057.9749999999999</v>
      </c>
      <c r="M66" s="16">
        <v>267.05454545454546</v>
      </c>
      <c r="N66" s="16"/>
      <c r="O66" s="16">
        <v>79.199999999999989</v>
      </c>
      <c r="P66" s="16">
        <v>16.971428571428572</v>
      </c>
      <c r="Q66" s="16">
        <v>14.008644310816269</v>
      </c>
      <c r="R66" s="16">
        <v>25.854818120776212</v>
      </c>
      <c r="S66" s="16">
        <v>11.793333333333333</v>
      </c>
      <c r="T66" s="16">
        <v>21.758241758241759</v>
      </c>
      <c r="U66" s="17">
        <f t="shared" si="2"/>
        <v>461.18115896928907</v>
      </c>
      <c r="V66" s="47"/>
      <c r="X66" s="33">
        <f t="shared" si="10"/>
        <v>530.3583328146824</v>
      </c>
      <c r="Y66" s="33"/>
      <c r="Z66" s="33">
        <f t="shared" si="3"/>
        <v>2121.4333312587296</v>
      </c>
      <c r="AA66" s="40">
        <v>14.696938456699071</v>
      </c>
      <c r="AB66" s="40"/>
      <c r="AC66" s="40">
        <f t="shared" si="4"/>
        <v>4585.4447984901099</v>
      </c>
      <c r="AD66" s="42"/>
      <c r="AE66" s="42"/>
      <c r="AF66" s="42"/>
      <c r="AG66" s="40"/>
      <c r="AH66" s="40"/>
      <c r="AI66" s="51"/>
      <c r="AJ66" s="2">
        <f t="shared" si="5"/>
        <v>2.1614842808986063</v>
      </c>
      <c r="AK66" s="2">
        <f t="shared" si="6"/>
        <v>2.1614842808986063</v>
      </c>
      <c r="AL66" s="2">
        <f t="shared" si="11"/>
        <v>2.1614842808986063</v>
      </c>
      <c r="AM66" s="2">
        <f t="shared" si="7"/>
        <v>2.1614842808986063</v>
      </c>
      <c r="AN66" s="2">
        <f t="shared" si="8"/>
        <v>2.1614842808986063</v>
      </c>
      <c r="AO66" s="2">
        <f t="shared" si="9"/>
        <v>2.1614842808986063</v>
      </c>
      <c r="AP66" s="2">
        <f t="shared" si="9"/>
        <v>2.1614842808986063</v>
      </c>
    </row>
    <row r="67" spans="1:45" x14ac:dyDescent="0.15">
      <c r="A67" s="8">
        <v>1941</v>
      </c>
      <c r="K67" s="8"/>
      <c r="L67" s="15">
        <v>1298.9000000000001</v>
      </c>
      <c r="M67" s="16">
        <v>497.01818181818186</v>
      </c>
      <c r="N67" s="16"/>
      <c r="O67" s="16">
        <v>79.199999999999989</v>
      </c>
      <c r="P67" s="16">
        <v>19.8</v>
      </c>
      <c r="Q67" s="16">
        <v>22.98681071545084</v>
      </c>
      <c r="R67" s="16">
        <v>29.271931757061857</v>
      </c>
      <c r="S67" s="16">
        <v>13.92</v>
      </c>
      <c r="T67" s="16">
        <v>24.065934065934066</v>
      </c>
      <c r="U67" s="17">
        <f t="shared" si="2"/>
        <v>731.93479938856956</v>
      </c>
      <c r="V67" s="47"/>
      <c r="X67" s="33">
        <f t="shared" si="10"/>
        <v>841.72501929685495</v>
      </c>
      <c r="Y67" s="33"/>
      <c r="Z67" s="33">
        <f t="shared" si="3"/>
        <v>3366.9000771874198</v>
      </c>
      <c r="AA67" s="40">
        <v>14.696938456699071</v>
      </c>
      <c r="AB67" s="40"/>
      <c r="AC67" s="40">
        <f t="shared" si="4"/>
        <v>4585.4447984901099</v>
      </c>
      <c r="AD67" s="42"/>
      <c r="AE67" s="42"/>
      <c r="AF67" s="42"/>
      <c r="AG67" s="40"/>
      <c r="AH67" s="40"/>
      <c r="AI67" s="51"/>
      <c r="AJ67" s="2">
        <f t="shared" si="5"/>
        <v>1.3619188848397947</v>
      </c>
      <c r="AK67" s="2">
        <f t="shared" si="6"/>
        <v>1.3619188848397947</v>
      </c>
      <c r="AL67" s="2">
        <f t="shared" si="11"/>
        <v>1.3619188848397947</v>
      </c>
      <c r="AM67" s="2">
        <f t="shared" si="7"/>
        <v>1.3619188848397947</v>
      </c>
      <c r="AN67" s="2">
        <f t="shared" si="8"/>
        <v>1.3619188848397947</v>
      </c>
      <c r="AO67" s="2">
        <f t="shared" si="9"/>
        <v>1.3619188848397947</v>
      </c>
      <c r="AP67" s="2">
        <f t="shared" si="9"/>
        <v>1.3619188848397947</v>
      </c>
      <c r="AS67" s="1">
        <v>151</v>
      </c>
    </row>
    <row r="68" spans="1:45" x14ac:dyDescent="0.15">
      <c r="A68" s="8">
        <v>1942</v>
      </c>
      <c r="K68" s="8"/>
      <c r="L68" s="15">
        <v>1340.8000000000002</v>
      </c>
      <c r="M68" s="16">
        <v>445.09090909090907</v>
      </c>
      <c r="N68" s="16"/>
      <c r="O68" s="16">
        <v>99</v>
      </c>
      <c r="P68" s="16">
        <v>23.1</v>
      </c>
      <c r="Q68" s="16">
        <v>21.875020703268557</v>
      </c>
      <c r="R68" s="16">
        <v>29.271931757061857</v>
      </c>
      <c r="S68" s="16">
        <v>13.92</v>
      </c>
      <c r="T68" s="16">
        <v>24.065934065934066</v>
      </c>
      <c r="U68" s="17">
        <f t="shared" si="2"/>
        <v>697.22404131741916</v>
      </c>
      <c r="V68" s="47"/>
      <c r="X68" s="33">
        <f t="shared" si="10"/>
        <v>801.80764751503193</v>
      </c>
      <c r="Y68" s="33"/>
      <c r="Z68" s="33">
        <f t="shared" si="3"/>
        <v>3207.2305900601277</v>
      </c>
      <c r="AA68" s="40">
        <v>22</v>
      </c>
      <c r="AB68" s="40"/>
      <c r="AC68" s="40">
        <f t="shared" si="4"/>
        <v>6864</v>
      </c>
      <c r="AD68" s="42"/>
      <c r="AE68" s="42"/>
      <c r="AF68" s="42"/>
      <c r="AG68" s="40"/>
      <c r="AH68" s="40"/>
      <c r="AI68" s="51"/>
      <c r="AJ68" s="2">
        <f t="shared" si="5"/>
        <v>2.1401641719410378</v>
      </c>
      <c r="AK68" s="2">
        <f t="shared" si="6"/>
        <v>2.1401641719410378</v>
      </c>
      <c r="AL68" s="2">
        <f t="shared" si="11"/>
        <v>2.1401641719410378</v>
      </c>
      <c r="AM68" s="2">
        <f t="shared" si="7"/>
        <v>2.1401641719410378</v>
      </c>
      <c r="AN68" s="2">
        <f t="shared" si="8"/>
        <v>2.1401641719410378</v>
      </c>
      <c r="AO68" s="2">
        <f t="shared" si="9"/>
        <v>2.1401641719410378</v>
      </c>
      <c r="AP68" s="2">
        <f t="shared" si="9"/>
        <v>2.1401641719410378</v>
      </c>
      <c r="AS68" s="1">
        <v>159</v>
      </c>
    </row>
    <row r="69" spans="1:45" x14ac:dyDescent="0.15">
      <c r="A69" s="8">
        <v>1943</v>
      </c>
      <c r="K69" s="8"/>
      <c r="L69" s="15">
        <v>1382.6999999999998</v>
      </c>
      <c r="M69" s="16">
        <v>612</v>
      </c>
      <c r="N69" s="16"/>
      <c r="O69" s="16">
        <v>125.39999999999999</v>
      </c>
      <c r="P69" s="16">
        <v>25.457142857142859</v>
      </c>
      <c r="Q69" s="16">
        <v>29.421338611338065</v>
      </c>
      <c r="R69" s="16">
        <v>31.235407318693717</v>
      </c>
      <c r="S69" s="16">
        <v>17.786666666666669</v>
      </c>
      <c r="T69" s="16">
        <v>22.747252747252748</v>
      </c>
      <c r="U69" s="17">
        <f t="shared" si="2"/>
        <v>920.28564603893187</v>
      </c>
      <c r="V69" s="47"/>
      <c r="X69" s="33">
        <f t="shared" si="10"/>
        <v>1058.3284929447716</v>
      </c>
      <c r="Y69" s="33"/>
      <c r="Z69" s="33">
        <f t="shared" si="3"/>
        <v>4233.3139717790864</v>
      </c>
      <c r="AA69" s="40">
        <v>22</v>
      </c>
      <c r="AB69" s="40"/>
      <c r="AC69" s="40">
        <f t="shared" si="4"/>
        <v>6864</v>
      </c>
      <c r="AD69" s="42"/>
      <c r="AE69" s="42"/>
      <c r="AF69" s="42"/>
      <c r="AG69" s="40"/>
      <c r="AH69" s="40"/>
      <c r="AI69" s="51"/>
      <c r="AJ69" s="2">
        <f t="shared" si="5"/>
        <v>1.6214247385755196</v>
      </c>
      <c r="AK69" s="2">
        <f t="shared" si="6"/>
        <v>1.6214247385755196</v>
      </c>
      <c r="AL69" s="2">
        <f t="shared" si="11"/>
        <v>1.6214247385755196</v>
      </c>
      <c r="AM69" s="2">
        <f t="shared" si="7"/>
        <v>1.6214247385755196</v>
      </c>
      <c r="AN69" s="2">
        <f t="shared" si="8"/>
        <v>1.6214247385755196</v>
      </c>
      <c r="AO69" s="2">
        <f t="shared" si="9"/>
        <v>1.6214247385755196</v>
      </c>
      <c r="AP69" s="2">
        <f t="shared" si="9"/>
        <v>1.6214247385755196</v>
      </c>
      <c r="AS69" s="1">
        <v>168</v>
      </c>
    </row>
    <row r="70" spans="1:45" x14ac:dyDescent="0.15">
      <c r="A70" s="8">
        <v>1944</v>
      </c>
      <c r="K70" s="8"/>
      <c r="L70" s="15">
        <v>2020.1785714285713</v>
      </c>
      <c r="M70" s="16">
        <v>489.59999999999997</v>
      </c>
      <c r="N70" s="16"/>
      <c r="O70" s="16">
        <v>125.39999999999999</v>
      </c>
      <c r="P70" s="16">
        <v>19.092857142857145</v>
      </c>
      <c r="Q70" s="16">
        <v>24.45524805753103</v>
      </c>
      <c r="R70" s="16">
        <v>33.359965406754249</v>
      </c>
      <c r="S70" s="16">
        <v>16.175555555555555</v>
      </c>
      <c r="T70" s="16">
        <v>27.115384615384613</v>
      </c>
      <c r="U70" s="17">
        <f t="shared" si="2"/>
        <v>780.18928104835277</v>
      </c>
      <c r="V70" s="47"/>
      <c r="X70" s="33">
        <f t="shared" si="10"/>
        <v>897.21767320560559</v>
      </c>
      <c r="Y70" s="33"/>
      <c r="Z70" s="33">
        <f t="shared" si="3"/>
        <v>3588.8706928224224</v>
      </c>
      <c r="AA70" s="40">
        <v>22</v>
      </c>
      <c r="AB70" s="40"/>
      <c r="AC70" s="40">
        <f t="shared" si="4"/>
        <v>6864</v>
      </c>
      <c r="AD70" s="42"/>
      <c r="AE70" s="42"/>
      <c r="AF70" s="42"/>
      <c r="AG70" s="40"/>
      <c r="AH70" s="40"/>
      <c r="AI70" s="51"/>
      <c r="AJ70" s="2">
        <f t="shared" si="5"/>
        <v>1.9125793564331217</v>
      </c>
      <c r="AK70" s="2">
        <f t="shared" si="6"/>
        <v>1.9125793564331217</v>
      </c>
      <c r="AL70" s="2">
        <f t="shared" si="11"/>
        <v>1.9125793564331217</v>
      </c>
      <c r="AM70" s="2">
        <f t="shared" si="7"/>
        <v>1.9125793564331217</v>
      </c>
      <c r="AN70" s="2">
        <f t="shared" si="8"/>
        <v>1.9125793564331217</v>
      </c>
      <c r="AO70" s="2">
        <f t="shared" si="9"/>
        <v>1.9125793564331217</v>
      </c>
      <c r="AP70" s="2">
        <f t="shared" si="9"/>
        <v>1.9125793564331217</v>
      </c>
      <c r="AS70" s="1">
        <v>177</v>
      </c>
    </row>
    <row r="71" spans="1:45" x14ac:dyDescent="0.15">
      <c r="A71" s="8">
        <v>1945</v>
      </c>
      <c r="K71" s="8"/>
      <c r="L71" s="15">
        <v>1676</v>
      </c>
      <c r="M71" s="16">
        <v>556.36363636363637</v>
      </c>
      <c r="N71" s="16"/>
      <c r="O71" s="16">
        <v>132</v>
      </c>
      <c r="P71" s="16">
        <v>25.457142857142859</v>
      </c>
      <c r="Q71" s="16">
        <v>27.530138571694035</v>
      </c>
      <c r="R71" s="16">
        <v>31.062093058365658</v>
      </c>
      <c r="S71" s="16">
        <v>16.82</v>
      </c>
      <c r="T71" s="16">
        <v>23.489010989010993</v>
      </c>
      <c r="U71" s="17">
        <f t="shared" ref="U71" si="12">(M71*K$3)+O71+P71+Q71+R71+S71+T71</f>
        <v>863.8473289651572</v>
      </c>
      <c r="V71" s="47"/>
      <c r="X71" s="33">
        <f t="shared" si="10"/>
        <v>993.4244283099307</v>
      </c>
      <c r="Y71" s="33"/>
      <c r="Z71" s="33">
        <f t="shared" ref="Z71:Z86" si="13">X71*4</f>
        <v>3973.6977132397228</v>
      </c>
      <c r="AA71" s="40">
        <v>22</v>
      </c>
      <c r="AB71" s="40"/>
      <c r="AC71" s="40">
        <f t="shared" ref="AC71:AC86" si="14">AA71*312</f>
        <v>6864</v>
      </c>
      <c r="AD71" s="42"/>
      <c r="AE71" s="42"/>
      <c r="AF71" s="42"/>
      <c r="AG71" s="40"/>
      <c r="AH71" s="40"/>
      <c r="AI71" s="51"/>
      <c r="AJ71" s="2">
        <f t="shared" ref="AJ71:AJ86" si="15">(AA71*312)/Z71</f>
        <v>1.7273583687884093</v>
      </c>
      <c r="AK71" s="2">
        <f t="shared" ref="AK71:AK95" si="16">AJ71</f>
        <v>1.7273583687884093</v>
      </c>
      <c r="AL71" s="2">
        <f t="shared" si="11"/>
        <v>1.7273583687884093</v>
      </c>
      <c r="AM71" s="2">
        <f t="shared" ref="AM71:AM95" si="17">AJ71</f>
        <v>1.7273583687884093</v>
      </c>
      <c r="AN71" s="2">
        <f t="shared" ref="AN71:AN95" si="18">AJ71</f>
        <v>1.7273583687884093</v>
      </c>
      <c r="AO71" s="2">
        <f t="shared" ref="AO71:AP95" si="19">AN71</f>
        <v>1.7273583687884093</v>
      </c>
      <c r="AP71" s="2">
        <f t="shared" si="19"/>
        <v>1.7273583687884093</v>
      </c>
      <c r="AS71" s="1">
        <v>186</v>
      </c>
    </row>
    <row r="72" spans="1:45" x14ac:dyDescent="0.15">
      <c r="A72" s="8">
        <v>1946</v>
      </c>
      <c r="K72" s="8"/>
      <c r="U72" s="17"/>
      <c r="V72" s="47"/>
      <c r="X72" s="34">
        <v>855.595659507287</v>
      </c>
      <c r="Y72" s="34"/>
      <c r="Z72" s="33">
        <f t="shared" si="13"/>
        <v>3422.382638029148</v>
      </c>
      <c r="AA72" s="40"/>
      <c r="AC72" s="40"/>
      <c r="AD72" s="42"/>
      <c r="AE72" s="42"/>
      <c r="AF72" s="42"/>
      <c r="AG72" s="40"/>
      <c r="AH72" s="40"/>
      <c r="AI72" s="51"/>
      <c r="AS72" s="1">
        <v>198</v>
      </c>
    </row>
    <row r="73" spans="1:45" x14ac:dyDescent="0.15">
      <c r="A73" s="8">
        <v>1947</v>
      </c>
      <c r="K73" s="8"/>
      <c r="U73" s="17"/>
      <c r="V73" s="47"/>
      <c r="X73" s="34">
        <v>872.88042030541408</v>
      </c>
      <c r="Y73" s="34"/>
      <c r="Z73" s="33">
        <f t="shared" si="13"/>
        <v>3491.5216812216563</v>
      </c>
      <c r="AA73" s="40"/>
      <c r="AC73" s="40"/>
      <c r="AD73" s="42"/>
      <c r="AE73" s="42"/>
      <c r="AF73" s="42"/>
      <c r="AG73" s="40"/>
      <c r="AH73" s="40"/>
      <c r="AI73" s="51"/>
      <c r="AS73" s="1">
        <v>202</v>
      </c>
    </row>
    <row r="74" spans="1:45" x14ac:dyDescent="0.15">
      <c r="A74" s="8">
        <v>1948</v>
      </c>
      <c r="K74" s="8"/>
      <c r="U74" s="17"/>
      <c r="V74" s="47"/>
      <c r="X74" s="34">
        <v>890.16518110354104</v>
      </c>
      <c r="Y74" s="34"/>
      <c r="Z74" s="33">
        <f t="shared" si="13"/>
        <v>3560.6607244141642</v>
      </c>
      <c r="AA74" s="40">
        <v>32.863353450309958</v>
      </c>
      <c r="AC74" s="40">
        <f t="shared" si="14"/>
        <v>10253.366276496707</v>
      </c>
      <c r="AD74" s="42"/>
      <c r="AE74" s="42"/>
      <c r="AF74" s="42"/>
      <c r="AG74" s="40"/>
      <c r="AH74" s="40"/>
      <c r="AI74" s="51"/>
      <c r="AJ74" s="2">
        <f t="shared" si="15"/>
        <v>2.8796246174742453</v>
      </c>
      <c r="AK74" s="2">
        <f t="shared" si="16"/>
        <v>2.8796246174742453</v>
      </c>
      <c r="AL74" s="2">
        <f>AJ74</f>
        <v>2.8796246174742453</v>
      </c>
      <c r="AM74" s="2">
        <f t="shared" si="17"/>
        <v>2.8796246174742453</v>
      </c>
      <c r="AN74" s="2">
        <f t="shared" si="18"/>
        <v>2.8796246174742453</v>
      </c>
      <c r="AO74" s="2">
        <f t="shared" si="19"/>
        <v>2.8796246174742453</v>
      </c>
      <c r="AP74" s="2">
        <f t="shared" si="19"/>
        <v>2.8796246174742453</v>
      </c>
      <c r="AS74" s="1">
        <v>206</v>
      </c>
    </row>
    <row r="75" spans="1:45" x14ac:dyDescent="0.15">
      <c r="A75" s="8">
        <v>1949</v>
      </c>
      <c r="K75" s="8"/>
      <c r="U75" s="17"/>
      <c r="V75" s="47"/>
      <c r="X75" s="34">
        <v>1023.6899582690722</v>
      </c>
      <c r="Y75" s="34"/>
      <c r="Z75" s="33">
        <f t="shared" si="13"/>
        <v>4094.7598330762889</v>
      </c>
      <c r="AA75" s="40">
        <v>32.863353450309958</v>
      </c>
      <c r="AC75" s="40">
        <f t="shared" si="14"/>
        <v>10253.366276496707</v>
      </c>
      <c r="AD75" s="42"/>
      <c r="AE75" s="42"/>
      <c r="AF75" s="42"/>
      <c r="AG75" s="40"/>
      <c r="AH75" s="40"/>
      <c r="AI75" s="51"/>
      <c r="AJ75" s="2">
        <f t="shared" si="15"/>
        <v>2.5040214064993438</v>
      </c>
      <c r="AK75" s="2">
        <f t="shared" si="16"/>
        <v>2.5040214064993438</v>
      </c>
      <c r="AL75" s="2">
        <f>AJ75</f>
        <v>2.5040214064993438</v>
      </c>
      <c r="AM75" s="2">
        <f t="shared" si="17"/>
        <v>2.5040214064993438</v>
      </c>
      <c r="AN75" s="2">
        <f t="shared" si="18"/>
        <v>2.5040214064993438</v>
      </c>
      <c r="AO75" s="2">
        <f t="shared" si="19"/>
        <v>2.5040214064993438</v>
      </c>
      <c r="AP75" s="2">
        <f t="shared" si="19"/>
        <v>2.5040214064993438</v>
      </c>
      <c r="AS75" s="1">
        <v>236.9</v>
      </c>
    </row>
    <row r="76" spans="1:45" x14ac:dyDescent="0.15">
      <c r="A76" s="8">
        <v>1950</v>
      </c>
      <c r="K76" s="8"/>
      <c r="U76" s="17"/>
      <c r="V76" s="47"/>
      <c r="X76" s="34">
        <v>1175.0180390566743</v>
      </c>
      <c r="Y76" s="34"/>
      <c r="Z76" s="33">
        <f t="shared" si="13"/>
        <v>4700.0721562266972</v>
      </c>
      <c r="AA76" s="40"/>
      <c r="AC76" s="40"/>
      <c r="AD76" s="42"/>
      <c r="AE76" s="42"/>
      <c r="AF76" s="42"/>
      <c r="AG76" s="40"/>
      <c r="AH76" s="40"/>
      <c r="AI76" s="51"/>
      <c r="AS76" s="1">
        <v>271.92</v>
      </c>
    </row>
    <row r="77" spans="1:45" x14ac:dyDescent="0.15">
      <c r="A77" s="8">
        <v>1951</v>
      </c>
      <c r="K77" s="8"/>
      <c r="U77" s="17"/>
      <c r="V77" s="47"/>
      <c r="X77" s="34">
        <v>1370.8543788994532</v>
      </c>
      <c r="Y77" s="34"/>
      <c r="Z77" s="33">
        <f t="shared" si="13"/>
        <v>5483.4175155978128</v>
      </c>
      <c r="AA77" s="40">
        <v>34.467375879228179</v>
      </c>
      <c r="AC77" s="40">
        <f t="shared" si="14"/>
        <v>10753.821274319193</v>
      </c>
      <c r="AD77" s="42"/>
      <c r="AE77" s="42"/>
      <c r="AF77" s="42"/>
      <c r="AG77" s="40"/>
      <c r="AH77" s="40"/>
      <c r="AI77" s="51"/>
      <c r="AJ77" s="2">
        <f t="shared" si="15"/>
        <v>1.9611531027373885</v>
      </c>
      <c r="AK77" s="2">
        <f t="shared" si="16"/>
        <v>1.9611531027373885</v>
      </c>
      <c r="AL77" s="2">
        <f t="shared" ref="AL77:AL95" si="20">AJ77</f>
        <v>1.9611531027373885</v>
      </c>
      <c r="AM77" s="2">
        <f t="shared" si="17"/>
        <v>1.9611531027373885</v>
      </c>
      <c r="AN77" s="2">
        <f t="shared" si="18"/>
        <v>1.9611531027373885</v>
      </c>
      <c r="AO77" s="2">
        <f t="shared" si="19"/>
        <v>1.9611531027373885</v>
      </c>
      <c r="AP77" s="2">
        <f t="shared" si="19"/>
        <v>1.9611531027373885</v>
      </c>
      <c r="AS77" s="1">
        <v>317.24</v>
      </c>
    </row>
    <row r="78" spans="1:45" x14ac:dyDescent="0.15">
      <c r="A78" s="8">
        <v>1952</v>
      </c>
      <c r="K78" s="8"/>
      <c r="U78" s="17"/>
      <c r="V78" s="47"/>
      <c r="X78" s="34">
        <v>1344.1494234663471</v>
      </c>
      <c r="Y78" s="34"/>
      <c r="Z78" s="33">
        <f t="shared" si="13"/>
        <v>5376.5976938653885</v>
      </c>
      <c r="AA78" s="40">
        <v>56.284989117881139</v>
      </c>
      <c r="AC78" s="40">
        <f t="shared" si="14"/>
        <v>17560.916604778915</v>
      </c>
      <c r="AD78" s="42"/>
      <c r="AE78" s="42"/>
      <c r="AF78" s="42"/>
      <c r="AG78" s="40"/>
      <c r="AH78" s="40"/>
      <c r="AI78" s="51"/>
      <c r="AJ78" s="2">
        <f t="shared" si="15"/>
        <v>3.2661764194884135</v>
      </c>
      <c r="AK78" s="2">
        <f t="shared" si="16"/>
        <v>3.2661764194884135</v>
      </c>
      <c r="AL78" s="2">
        <f t="shared" si="20"/>
        <v>3.2661764194884135</v>
      </c>
      <c r="AM78" s="2">
        <f t="shared" si="17"/>
        <v>3.2661764194884135</v>
      </c>
      <c r="AN78" s="2">
        <f t="shared" si="18"/>
        <v>3.2661764194884135</v>
      </c>
      <c r="AO78" s="2">
        <f t="shared" si="19"/>
        <v>3.2661764194884135</v>
      </c>
      <c r="AP78" s="2">
        <f t="shared" si="19"/>
        <v>3.2661764194884135</v>
      </c>
      <c r="AS78" s="1">
        <v>311.06</v>
      </c>
    </row>
    <row r="79" spans="1:45" x14ac:dyDescent="0.15">
      <c r="A79" s="8">
        <v>1953</v>
      </c>
      <c r="K79" s="8"/>
      <c r="U79" s="17"/>
      <c r="V79" s="47"/>
      <c r="X79" s="34">
        <v>1335.2477716553117</v>
      </c>
      <c r="Y79" s="34"/>
      <c r="Z79" s="33">
        <f t="shared" si="13"/>
        <v>5340.9910866212467</v>
      </c>
      <c r="AA79" s="40">
        <v>56.284989117881139</v>
      </c>
      <c r="AC79" s="40">
        <f t="shared" si="14"/>
        <v>17560.916604778915</v>
      </c>
      <c r="AD79" s="42"/>
      <c r="AE79" s="42"/>
      <c r="AF79" s="42"/>
      <c r="AG79" s="40"/>
      <c r="AH79" s="40"/>
      <c r="AI79" s="51"/>
      <c r="AJ79" s="2">
        <f t="shared" si="15"/>
        <v>3.2879509289516693</v>
      </c>
      <c r="AK79" s="2">
        <f t="shared" si="16"/>
        <v>3.2879509289516693</v>
      </c>
      <c r="AL79" s="2">
        <f t="shared" si="20"/>
        <v>3.2879509289516693</v>
      </c>
      <c r="AM79" s="2">
        <f t="shared" si="17"/>
        <v>3.2879509289516693</v>
      </c>
      <c r="AN79" s="2">
        <f t="shared" si="18"/>
        <v>3.2879509289516693</v>
      </c>
      <c r="AO79" s="2">
        <f t="shared" si="19"/>
        <v>3.2879509289516693</v>
      </c>
      <c r="AP79" s="2">
        <f t="shared" si="19"/>
        <v>3.2879509289516693</v>
      </c>
      <c r="AS79" s="1">
        <v>309</v>
      </c>
    </row>
    <row r="80" spans="1:45" x14ac:dyDescent="0.15">
      <c r="A80" s="8">
        <v>1954</v>
      </c>
      <c r="K80" s="8"/>
      <c r="U80" s="17"/>
      <c r="V80" s="47"/>
      <c r="X80" s="34">
        <v>1326.346119844276</v>
      </c>
      <c r="Y80" s="34"/>
      <c r="Z80" s="33">
        <f t="shared" si="13"/>
        <v>5305.3844793771041</v>
      </c>
      <c r="AA80" s="40">
        <v>56.284989117881139</v>
      </c>
      <c r="AC80" s="40">
        <f t="shared" si="14"/>
        <v>17560.916604778915</v>
      </c>
      <c r="AD80" s="42"/>
      <c r="AE80" s="42"/>
      <c r="AF80" s="42"/>
      <c r="AG80" s="40"/>
      <c r="AH80" s="40"/>
      <c r="AI80" s="51"/>
      <c r="AJ80" s="2">
        <f t="shared" si="15"/>
        <v>3.3100177137097351</v>
      </c>
      <c r="AK80" s="2">
        <f t="shared" si="16"/>
        <v>3.3100177137097351</v>
      </c>
      <c r="AL80" s="2">
        <f t="shared" si="20"/>
        <v>3.3100177137097351</v>
      </c>
      <c r="AM80" s="2">
        <f t="shared" si="17"/>
        <v>3.3100177137097351</v>
      </c>
      <c r="AN80" s="2">
        <f t="shared" si="18"/>
        <v>3.3100177137097351</v>
      </c>
      <c r="AO80" s="2">
        <f t="shared" si="19"/>
        <v>3.3100177137097351</v>
      </c>
      <c r="AP80" s="2">
        <f t="shared" si="19"/>
        <v>3.3100177137097351</v>
      </c>
      <c r="AS80" s="1">
        <v>306.94</v>
      </c>
    </row>
    <row r="81" spans="1:57" x14ac:dyDescent="0.15">
      <c r="A81" s="8">
        <v>1955</v>
      </c>
      <c r="K81" s="8"/>
      <c r="U81" s="17"/>
      <c r="V81" s="47"/>
      <c r="X81" s="34">
        <v>1432.4538094318182</v>
      </c>
      <c r="Y81" s="34"/>
      <c r="Z81" s="33">
        <f t="shared" si="13"/>
        <v>5729.8152377272727</v>
      </c>
      <c r="AA81" s="40">
        <v>56.284989117881139</v>
      </c>
      <c r="AC81" s="40">
        <f t="shared" si="14"/>
        <v>17560.916604778915</v>
      </c>
      <c r="AD81" s="42"/>
      <c r="AE81" s="42"/>
      <c r="AF81" s="42"/>
      <c r="AG81" s="40"/>
      <c r="AH81" s="40"/>
      <c r="AI81" s="51"/>
      <c r="AJ81" s="2">
        <f t="shared" si="15"/>
        <v>3.0648312163979026</v>
      </c>
      <c r="AK81" s="2">
        <f t="shared" si="16"/>
        <v>3.0648312163979026</v>
      </c>
      <c r="AL81" s="2">
        <f t="shared" si="20"/>
        <v>3.0648312163979026</v>
      </c>
      <c r="AM81" s="2">
        <f t="shared" si="17"/>
        <v>3.0648312163979026</v>
      </c>
      <c r="AN81" s="2">
        <f t="shared" si="18"/>
        <v>3.0648312163979026</v>
      </c>
      <c r="AO81" s="2">
        <f t="shared" si="19"/>
        <v>3.0648312163979026</v>
      </c>
      <c r="AP81" s="2">
        <f t="shared" si="19"/>
        <v>3.0648312163979026</v>
      </c>
      <c r="AR81" s="1">
        <v>74</v>
      </c>
      <c r="AS81" s="1">
        <v>331.49519999999995</v>
      </c>
    </row>
    <row r="82" spans="1:57" x14ac:dyDescent="0.15">
      <c r="A82" s="8">
        <v>1956</v>
      </c>
      <c r="K82" s="8"/>
      <c r="U82" s="17"/>
      <c r="V82" s="47"/>
      <c r="X82" s="34">
        <v>1498.7711154240319</v>
      </c>
      <c r="Y82" s="34"/>
      <c r="Z82" s="33">
        <f t="shared" si="13"/>
        <v>5995.0844616961276</v>
      </c>
      <c r="AA82" s="40">
        <v>56.284989117881139</v>
      </c>
      <c r="AC82" s="40">
        <f t="shared" si="14"/>
        <v>17560.916604778915</v>
      </c>
      <c r="AD82" s="42"/>
      <c r="AE82" s="42"/>
      <c r="AF82" s="42"/>
      <c r="AG82" s="40"/>
      <c r="AH82" s="40"/>
      <c r="AI82" s="51"/>
      <c r="AJ82" s="2">
        <f t="shared" si="15"/>
        <v>2.9292192156723318</v>
      </c>
      <c r="AK82" s="2">
        <f t="shared" si="16"/>
        <v>2.9292192156723318</v>
      </c>
      <c r="AL82" s="2">
        <f t="shared" si="20"/>
        <v>2.9292192156723318</v>
      </c>
      <c r="AM82" s="2">
        <f t="shared" si="17"/>
        <v>2.9292192156723318</v>
      </c>
      <c r="AN82" s="2">
        <f t="shared" si="18"/>
        <v>2.9292192156723318</v>
      </c>
      <c r="AO82" s="2">
        <f t="shared" si="19"/>
        <v>2.9292192156723318</v>
      </c>
      <c r="AP82" s="2">
        <f t="shared" si="19"/>
        <v>2.9292192156723318</v>
      </c>
      <c r="AR82" s="1">
        <v>78</v>
      </c>
      <c r="AS82" s="1">
        <v>346.84219999999999</v>
      </c>
    </row>
    <row r="83" spans="1:57" x14ac:dyDescent="0.15">
      <c r="A83" s="8">
        <v>1957</v>
      </c>
      <c r="K83" s="8"/>
      <c r="U83" s="17"/>
      <c r="V83" s="47"/>
      <c r="X83" s="34">
        <v>1379.3999646380473</v>
      </c>
      <c r="Y83" s="34"/>
      <c r="Z83" s="33">
        <f t="shared" si="13"/>
        <v>5517.5998585521893</v>
      </c>
      <c r="AA83" s="40">
        <v>56.284989117881139</v>
      </c>
      <c r="AC83" s="40">
        <f t="shared" si="14"/>
        <v>17560.916604778915</v>
      </c>
      <c r="AD83" s="42"/>
      <c r="AE83" s="42"/>
      <c r="AF83" s="42"/>
      <c r="AG83" s="40"/>
      <c r="AH83" s="40"/>
      <c r="AI83" s="51"/>
      <c r="AJ83" s="2">
        <f t="shared" si="15"/>
        <v>3.182709340105514</v>
      </c>
      <c r="AK83" s="2">
        <f t="shared" si="16"/>
        <v>3.182709340105514</v>
      </c>
      <c r="AL83" s="2">
        <f t="shared" si="20"/>
        <v>3.182709340105514</v>
      </c>
      <c r="AM83" s="2">
        <f t="shared" si="17"/>
        <v>3.182709340105514</v>
      </c>
      <c r="AN83" s="2">
        <f t="shared" si="18"/>
        <v>3.182709340105514</v>
      </c>
      <c r="AO83" s="2">
        <f t="shared" si="19"/>
        <v>3.182709340105514</v>
      </c>
      <c r="AP83" s="2">
        <f t="shared" si="19"/>
        <v>3.182709340105514</v>
      </c>
      <c r="AR83" s="1">
        <v>84</v>
      </c>
      <c r="AS83" s="1">
        <v>319.2176</v>
      </c>
    </row>
    <row r="84" spans="1:57" x14ac:dyDescent="0.15">
      <c r="A84" s="8">
        <v>1958</v>
      </c>
      <c r="K84" s="8"/>
      <c r="U84" s="17"/>
      <c r="V84" s="47"/>
      <c r="X84" s="34">
        <v>1432.4538094318182</v>
      </c>
      <c r="Y84" s="34"/>
      <c r="Z84" s="33">
        <f t="shared" si="13"/>
        <v>5729.8152377272727</v>
      </c>
      <c r="AA84" s="40">
        <v>56.284989117881139</v>
      </c>
      <c r="AC84" s="40">
        <f t="shared" si="14"/>
        <v>17560.916604778915</v>
      </c>
      <c r="AD84" s="42"/>
      <c r="AE84" s="42"/>
      <c r="AF84" s="42"/>
      <c r="AG84" s="40"/>
      <c r="AH84" s="40"/>
      <c r="AI84" s="51"/>
      <c r="AJ84" s="2">
        <f t="shared" si="15"/>
        <v>3.0648312163979026</v>
      </c>
      <c r="AK84" s="2">
        <f t="shared" si="16"/>
        <v>3.0648312163979026</v>
      </c>
      <c r="AL84" s="2">
        <f t="shared" si="20"/>
        <v>3.0648312163979026</v>
      </c>
      <c r="AM84" s="2">
        <f t="shared" si="17"/>
        <v>3.0648312163979026</v>
      </c>
      <c r="AN84" s="2">
        <f t="shared" si="18"/>
        <v>3.0648312163979026</v>
      </c>
      <c r="AO84" s="2">
        <f t="shared" si="19"/>
        <v>3.0648312163979026</v>
      </c>
      <c r="AP84" s="2">
        <f t="shared" si="19"/>
        <v>3.0648312163979026</v>
      </c>
      <c r="AR84" s="1">
        <v>85</v>
      </c>
      <c r="AS84" s="1">
        <v>331.49519999999995</v>
      </c>
    </row>
    <row r="85" spans="1:57" x14ac:dyDescent="0.15">
      <c r="A85" s="8">
        <v>1959</v>
      </c>
      <c r="K85" s="8"/>
      <c r="U85" s="17"/>
      <c r="V85" s="47"/>
      <c r="X85" s="34">
        <v>1458.9807318287037</v>
      </c>
      <c r="Y85" s="34"/>
      <c r="Z85" s="33">
        <f>X85*4</f>
        <v>5835.9229273148148</v>
      </c>
      <c r="AA85" s="40">
        <v>68</v>
      </c>
      <c r="AC85" s="40">
        <f t="shared" si="14"/>
        <v>21216</v>
      </c>
      <c r="AD85" s="42"/>
      <c r="AE85" s="42"/>
      <c r="AF85" s="42"/>
      <c r="AG85" s="40"/>
      <c r="AH85" s="40"/>
      <c r="AI85" s="51"/>
      <c r="AJ85" s="2">
        <f t="shared" si="15"/>
        <v>3.6354147003380253</v>
      </c>
      <c r="AK85" s="2">
        <f t="shared" si="16"/>
        <v>3.6354147003380253</v>
      </c>
      <c r="AL85" s="2">
        <f t="shared" si="20"/>
        <v>3.6354147003380253</v>
      </c>
      <c r="AM85" s="2">
        <f t="shared" si="17"/>
        <v>3.6354147003380253</v>
      </c>
      <c r="AN85" s="2">
        <f t="shared" si="18"/>
        <v>3.6354147003380253</v>
      </c>
      <c r="AO85" s="2">
        <f t="shared" si="19"/>
        <v>3.6354147003380253</v>
      </c>
      <c r="AP85" s="2">
        <f t="shared" si="19"/>
        <v>3.6354147003380253</v>
      </c>
      <c r="AR85" s="1">
        <v>89</v>
      </c>
      <c r="AS85" s="1">
        <v>337.63400000000001</v>
      </c>
    </row>
    <row r="86" spans="1:57" x14ac:dyDescent="0.15">
      <c r="A86" s="8">
        <v>1960</v>
      </c>
      <c r="K86" s="8"/>
      <c r="U86" s="17"/>
      <c r="V86" s="47"/>
      <c r="X86" s="34">
        <v>1458.9807318287037</v>
      </c>
      <c r="Y86" s="34"/>
      <c r="Z86" s="33">
        <f t="shared" si="13"/>
        <v>5835.9229273148148</v>
      </c>
      <c r="AA86" s="40">
        <v>72</v>
      </c>
      <c r="AC86" s="40">
        <f t="shared" si="14"/>
        <v>22464</v>
      </c>
      <c r="AD86" s="42"/>
      <c r="AE86" s="42"/>
      <c r="AF86" s="42"/>
      <c r="AG86" s="40"/>
      <c r="AH86" s="40"/>
      <c r="AI86" s="51"/>
      <c r="AJ86" s="2">
        <f t="shared" si="15"/>
        <v>3.8492626238873209</v>
      </c>
      <c r="AK86" s="2">
        <f t="shared" si="16"/>
        <v>3.8492626238873209</v>
      </c>
      <c r="AL86" s="2">
        <f t="shared" si="20"/>
        <v>3.8492626238873209</v>
      </c>
      <c r="AM86" s="2">
        <f t="shared" si="17"/>
        <v>3.8492626238873209</v>
      </c>
      <c r="AN86" s="2">
        <f t="shared" si="18"/>
        <v>3.8492626238873209</v>
      </c>
      <c r="AO86" s="2">
        <f t="shared" si="19"/>
        <v>3.8492626238873209</v>
      </c>
      <c r="AP86" s="2">
        <f t="shared" si="19"/>
        <v>3.8492626238873209</v>
      </c>
      <c r="AR86" s="1">
        <v>100</v>
      </c>
      <c r="AS86" s="1">
        <v>337.63400000000001</v>
      </c>
    </row>
    <row r="87" spans="1:57" x14ac:dyDescent="0.15">
      <c r="A87" s="8">
        <v>1961</v>
      </c>
      <c r="K87" s="8"/>
      <c r="U87" s="17"/>
      <c r="Z87" s="34">
        <f t="shared" ref="Z87:Z100" si="21">(AS87/AS86)*Z86</f>
        <v>6225.7720297467777</v>
      </c>
      <c r="AA87" s="41">
        <f t="shared" ref="AA87:AA99" si="22">(AR87/AR86)*AA86</f>
        <v>80.640000000000015</v>
      </c>
      <c r="AB87" s="43"/>
      <c r="AC87" s="41">
        <f>AA87*312</f>
        <v>25159.680000000004</v>
      </c>
      <c r="AD87" s="42"/>
      <c r="AE87" s="42"/>
      <c r="AF87" s="42"/>
      <c r="AG87" s="42"/>
      <c r="AH87" s="42"/>
      <c r="AI87" s="51"/>
      <c r="AJ87" s="2">
        <f t="shared" ref="AJ87:AJ99" si="23">AC87/Z87</f>
        <v>4.0412144678261424</v>
      </c>
      <c r="AK87" s="2">
        <f t="shared" si="16"/>
        <v>4.0412144678261424</v>
      </c>
      <c r="AL87" s="2">
        <f t="shared" si="20"/>
        <v>4.0412144678261424</v>
      </c>
      <c r="AM87" s="2">
        <f t="shared" si="17"/>
        <v>4.0412144678261424</v>
      </c>
      <c r="AN87" s="2">
        <f t="shared" si="18"/>
        <v>4.0412144678261424</v>
      </c>
      <c r="AO87" s="2">
        <f t="shared" si="19"/>
        <v>4.0412144678261424</v>
      </c>
      <c r="AP87" s="2">
        <f t="shared" si="19"/>
        <v>4.0412144678261424</v>
      </c>
      <c r="AR87" s="1">
        <v>112</v>
      </c>
      <c r="AS87" s="1">
        <v>360.18849797570857</v>
      </c>
    </row>
    <row r="88" spans="1:57" x14ac:dyDescent="0.15">
      <c r="A88" s="8">
        <v>1962</v>
      </c>
      <c r="K88" s="8"/>
      <c r="U88" s="17"/>
      <c r="Z88" s="34">
        <f t="shared" si="21"/>
        <v>6178.517593088357</v>
      </c>
      <c r="AA88" s="41">
        <f t="shared" si="22"/>
        <v>82.080000000000013</v>
      </c>
      <c r="AB88" s="43"/>
      <c r="AC88" s="41">
        <f t="shared" ref="AC88:AC99" si="24">AA88*312</f>
        <v>25608.960000000003</v>
      </c>
      <c r="AD88" s="42"/>
      <c r="AE88" s="42"/>
      <c r="AF88" s="42"/>
      <c r="AG88" s="42"/>
      <c r="AH88" s="42"/>
      <c r="AI88" s="51"/>
      <c r="AJ88" s="2">
        <f t="shared" si="23"/>
        <v>4.1448388896145003</v>
      </c>
      <c r="AK88" s="2">
        <f t="shared" si="16"/>
        <v>4.1448388896145003</v>
      </c>
      <c r="AL88" s="2">
        <f t="shared" si="20"/>
        <v>4.1448388896145003</v>
      </c>
      <c r="AM88" s="2">
        <f t="shared" si="17"/>
        <v>4.1448388896145003</v>
      </c>
      <c r="AN88" s="2">
        <f t="shared" si="18"/>
        <v>4.1448388896145003</v>
      </c>
      <c r="AO88" s="2">
        <f t="shared" si="19"/>
        <v>4.1448388896145003</v>
      </c>
      <c r="AP88" s="2">
        <f t="shared" si="19"/>
        <v>4.1448388896145003</v>
      </c>
      <c r="AR88" s="1">
        <v>114</v>
      </c>
      <c r="AS88" s="1">
        <v>357.45461943319839</v>
      </c>
    </row>
    <row r="89" spans="1:57" x14ac:dyDescent="0.15">
      <c r="A89" s="8">
        <v>1963</v>
      </c>
      <c r="K89" s="8"/>
      <c r="U89" s="17"/>
      <c r="Z89" s="34">
        <f t="shared" si="21"/>
        <v>7253.5560270674023</v>
      </c>
      <c r="AA89" s="41">
        <f t="shared" si="22"/>
        <v>86.4</v>
      </c>
      <c r="AB89" s="43"/>
      <c r="AC89" s="41">
        <f t="shared" si="24"/>
        <v>26956.800000000003</v>
      </c>
      <c r="AD89" s="42"/>
      <c r="AE89" s="42"/>
      <c r="AF89" s="42"/>
      <c r="AG89" s="42"/>
      <c r="AH89" s="42"/>
      <c r="AI89" s="51"/>
      <c r="AJ89" s="2">
        <f t="shared" si="23"/>
        <v>3.7163564876879542</v>
      </c>
      <c r="AK89" s="2">
        <f t="shared" si="16"/>
        <v>3.7163564876879542</v>
      </c>
      <c r="AL89" s="2">
        <f t="shared" si="20"/>
        <v>3.7163564876879542</v>
      </c>
      <c r="AM89" s="2">
        <f t="shared" si="17"/>
        <v>3.7163564876879542</v>
      </c>
      <c r="AN89" s="2">
        <f t="shared" si="18"/>
        <v>3.7163564876879542</v>
      </c>
      <c r="AO89" s="2">
        <f t="shared" si="19"/>
        <v>3.7163564876879542</v>
      </c>
      <c r="AP89" s="2">
        <f t="shared" si="19"/>
        <v>3.7163564876879542</v>
      </c>
      <c r="AR89" s="1">
        <v>120</v>
      </c>
      <c r="AS89" s="1">
        <v>419.65035627530369</v>
      </c>
    </row>
    <row r="90" spans="1:57" x14ac:dyDescent="0.15">
      <c r="A90" s="8">
        <v>1964</v>
      </c>
      <c r="K90" s="8"/>
      <c r="U90" s="17"/>
      <c r="Z90" s="34">
        <f t="shared" si="21"/>
        <v>7773.3548303100179</v>
      </c>
      <c r="AA90" s="41">
        <f t="shared" si="22"/>
        <v>92.160000000000011</v>
      </c>
      <c r="AB90" s="43"/>
      <c r="AC90" s="41">
        <f t="shared" si="24"/>
        <v>28753.920000000002</v>
      </c>
      <c r="AD90" s="42"/>
      <c r="AE90" s="42"/>
      <c r="AF90" s="42"/>
      <c r="AG90" s="42"/>
      <c r="AH90" s="42"/>
      <c r="AI90" s="51"/>
      <c r="AJ90" s="2">
        <f t="shared" si="23"/>
        <v>3.6990360825781621</v>
      </c>
      <c r="AK90" s="2">
        <f t="shared" si="16"/>
        <v>3.6990360825781621</v>
      </c>
      <c r="AL90" s="2">
        <f t="shared" si="20"/>
        <v>3.6990360825781621</v>
      </c>
      <c r="AM90" s="2">
        <f t="shared" si="17"/>
        <v>3.6990360825781621</v>
      </c>
      <c r="AN90" s="2">
        <f t="shared" si="18"/>
        <v>3.6990360825781621</v>
      </c>
      <c r="AO90" s="2">
        <f t="shared" si="19"/>
        <v>3.6990360825781621</v>
      </c>
      <c r="AP90" s="2">
        <f t="shared" si="19"/>
        <v>3.6990360825781621</v>
      </c>
      <c r="AR90" s="1">
        <v>128</v>
      </c>
      <c r="AS90" s="1">
        <v>449.72302024291503</v>
      </c>
    </row>
    <row r="91" spans="1:57" x14ac:dyDescent="0.15">
      <c r="A91" s="8">
        <v>1965</v>
      </c>
      <c r="K91" s="8"/>
      <c r="U91" s="17"/>
      <c r="Z91" s="34">
        <f t="shared" si="21"/>
        <v>9746.2275607990359</v>
      </c>
      <c r="AA91" s="41">
        <f t="shared" si="22"/>
        <v>103.68</v>
      </c>
      <c r="AB91" s="43"/>
      <c r="AC91" s="41">
        <f t="shared" si="24"/>
        <v>32348.160000000003</v>
      </c>
      <c r="AD91" s="42"/>
      <c r="AE91" s="42"/>
      <c r="AF91" s="42"/>
      <c r="AG91" s="42"/>
      <c r="AH91" s="42"/>
      <c r="AI91" s="51"/>
      <c r="AJ91" s="2">
        <f t="shared" si="23"/>
        <v>3.3190441940951323</v>
      </c>
      <c r="AK91" s="2">
        <f t="shared" si="16"/>
        <v>3.3190441940951323</v>
      </c>
      <c r="AL91" s="2">
        <f t="shared" si="20"/>
        <v>3.3190441940951323</v>
      </c>
      <c r="AM91" s="2">
        <f t="shared" si="17"/>
        <v>3.3190441940951323</v>
      </c>
      <c r="AN91" s="2">
        <f t="shared" si="18"/>
        <v>3.3190441940951323</v>
      </c>
      <c r="AO91" s="2">
        <f t="shared" si="19"/>
        <v>3.3190441940951323</v>
      </c>
      <c r="AP91" s="2">
        <f t="shared" si="19"/>
        <v>3.3190441940951323</v>
      </c>
      <c r="AR91" s="1">
        <v>144</v>
      </c>
      <c r="AS91" s="1">
        <v>563.86244939271262</v>
      </c>
    </row>
    <row r="92" spans="1:57" x14ac:dyDescent="0.15">
      <c r="A92" s="8">
        <v>1966</v>
      </c>
      <c r="K92" s="8"/>
      <c r="U92" s="17"/>
      <c r="Z92" s="34">
        <f t="shared" si="21"/>
        <v>10266.026364041652</v>
      </c>
      <c r="AA92" s="41">
        <f t="shared" si="22"/>
        <v>115.20000000000002</v>
      </c>
      <c r="AB92" s="43"/>
      <c r="AC92" s="41">
        <f t="shared" si="24"/>
        <v>35942.400000000009</v>
      </c>
      <c r="AD92" s="42"/>
      <c r="AE92" s="42"/>
      <c r="AF92" s="42"/>
      <c r="AG92" s="42"/>
      <c r="AH92" s="42"/>
      <c r="AI92" s="51"/>
      <c r="AJ92" s="2">
        <f t="shared" si="23"/>
        <v>3.5011014705644858</v>
      </c>
      <c r="AK92" s="2">
        <f t="shared" si="16"/>
        <v>3.5011014705644858</v>
      </c>
      <c r="AL92" s="2">
        <f t="shared" si="20"/>
        <v>3.5011014705644858</v>
      </c>
      <c r="AM92" s="2">
        <f t="shared" si="17"/>
        <v>3.5011014705644858</v>
      </c>
      <c r="AN92" s="2">
        <f t="shared" si="18"/>
        <v>3.5011014705644858</v>
      </c>
      <c r="AO92" s="2">
        <f t="shared" si="19"/>
        <v>3.5011014705644858</v>
      </c>
      <c r="AP92" s="2">
        <f t="shared" si="19"/>
        <v>3.5011014705644858</v>
      </c>
      <c r="AR92" s="1">
        <v>160</v>
      </c>
      <c r="AS92" s="1">
        <v>593.93511336032407</v>
      </c>
    </row>
    <row r="93" spans="1:57" x14ac:dyDescent="0.15">
      <c r="A93" s="8">
        <v>1967</v>
      </c>
      <c r="K93" s="8"/>
      <c r="U93" s="17"/>
      <c r="Z93" s="34">
        <f t="shared" si="21"/>
        <v>9639.9050783175917</v>
      </c>
      <c r="AA93" s="41">
        <f t="shared" si="22"/>
        <v>118.80000000000001</v>
      </c>
      <c r="AB93" s="43"/>
      <c r="AC93" s="41">
        <f t="shared" si="24"/>
        <v>37065.600000000006</v>
      </c>
      <c r="AD93" s="42"/>
      <c r="AE93" s="42"/>
      <c r="AF93" s="42"/>
      <c r="AG93" s="42"/>
      <c r="AH93" s="42"/>
      <c r="AI93" s="51"/>
      <c r="AJ93" s="2">
        <f t="shared" si="23"/>
        <v>3.8450171136403859</v>
      </c>
      <c r="AK93" s="2">
        <f t="shared" si="16"/>
        <v>3.8450171136403859</v>
      </c>
      <c r="AL93" s="2">
        <f t="shared" si="20"/>
        <v>3.8450171136403859</v>
      </c>
      <c r="AM93" s="2">
        <f t="shared" si="17"/>
        <v>3.8450171136403859</v>
      </c>
      <c r="AN93" s="2">
        <f t="shared" si="18"/>
        <v>3.8450171136403859</v>
      </c>
      <c r="AO93" s="2">
        <f t="shared" si="19"/>
        <v>3.8450171136403859</v>
      </c>
      <c r="AP93" s="2">
        <f t="shared" si="19"/>
        <v>3.8450171136403859</v>
      </c>
      <c r="AR93" s="1">
        <v>165</v>
      </c>
      <c r="AS93" s="1">
        <v>557.71122267206488</v>
      </c>
    </row>
    <row r="94" spans="1:57" x14ac:dyDescent="0.15">
      <c r="A94" s="8">
        <v>1968</v>
      </c>
      <c r="K94" s="8"/>
      <c r="U94" s="17"/>
      <c r="Z94" s="34">
        <f t="shared" si="21"/>
        <v>10525.925765662958</v>
      </c>
      <c r="AA94" s="41">
        <f t="shared" si="22"/>
        <v>133.19999999999999</v>
      </c>
      <c r="AB94" s="43"/>
      <c r="AC94" s="41">
        <f t="shared" si="24"/>
        <v>41558.399999999994</v>
      </c>
      <c r="AD94" s="42"/>
      <c r="AE94" s="42"/>
      <c r="AF94" s="42"/>
      <c r="AG94" s="42"/>
      <c r="AH94" s="42"/>
      <c r="AI94" s="51"/>
      <c r="AJ94" s="2">
        <f t="shared" si="23"/>
        <v>3.9481942895293169</v>
      </c>
      <c r="AK94" s="2">
        <f t="shared" si="16"/>
        <v>3.9481942895293169</v>
      </c>
      <c r="AL94" s="2">
        <f t="shared" si="20"/>
        <v>3.9481942895293169</v>
      </c>
      <c r="AM94" s="2">
        <f t="shared" si="17"/>
        <v>3.9481942895293169</v>
      </c>
      <c r="AN94" s="2">
        <f t="shared" si="18"/>
        <v>3.9481942895293169</v>
      </c>
      <c r="AO94" s="2">
        <f t="shared" si="19"/>
        <v>3.9481942895293169</v>
      </c>
      <c r="AP94" s="2">
        <f t="shared" si="19"/>
        <v>3.9481942895293169</v>
      </c>
      <c r="AR94" s="1">
        <v>185</v>
      </c>
      <c r="AS94" s="1">
        <v>608.97144534412962</v>
      </c>
    </row>
    <row r="95" spans="1:57" x14ac:dyDescent="0.15">
      <c r="A95" s="8">
        <v>1969</v>
      </c>
      <c r="K95" s="8"/>
      <c r="U95" s="17"/>
      <c r="Z95" s="34">
        <f t="shared" si="21"/>
        <v>11140.233442222412</v>
      </c>
      <c r="AA95" s="41">
        <f t="shared" si="22"/>
        <v>141.12</v>
      </c>
      <c r="AB95" s="43"/>
      <c r="AC95" s="41">
        <f t="shared" si="24"/>
        <v>44029.440000000002</v>
      </c>
      <c r="AD95" s="42"/>
      <c r="AE95" s="42"/>
      <c r="AF95" s="42"/>
      <c r="AG95" s="42"/>
      <c r="AH95" s="42"/>
      <c r="AI95" s="51"/>
      <c r="AJ95" s="2">
        <f t="shared" si="23"/>
        <v>3.9522906075850046</v>
      </c>
      <c r="AK95" s="2">
        <f t="shared" si="16"/>
        <v>3.9522906075850046</v>
      </c>
      <c r="AL95" s="2">
        <f t="shared" si="20"/>
        <v>3.9522906075850046</v>
      </c>
      <c r="AM95" s="2">
        <f t="shared" si="17"/>
        <v>3.9522906075850046</v>
      </c>
      <c r="AN95" s="2">
        <f t="shared" si="18"/>
        <v>3.9522906075850046</v>
      </c>
      <c r="AO95" s="2">
        <f t="shared" si="19"/>
        <v>3.9522906075850046</v>
      </c>
      <c r="AP95" s="2">
        <f t="shared" si="19"/>
        <v>3.9522906075850046</v>
      </c>
      <c r="AR95" s="1">
        <v>196</v>
      </c>
      <c r="AS95" s="1">
        <v>644.51186639676121</v>
      </c>
      <c r="AT95" s="1">
        <v>9.07933E-3</v>
      </c>
    </row>
    <row r="96" spans="1:57" x14ac:dyDescent="0.15">
      <c r="A96" s="8">
        <v>1970</v>
      </c>
      <c r="K96" s="8"/>
      <c r="U96" s="17"/>
      <c r="Y96" s="7">
        <f>Y97*(AS96/AS97)</f>
        <v>143.79624909747292</v>
      </c>
      <c r="Z96" s="34">
        <f t="shared" si="21"/>
        <v>11813.609164604892</v>
      </c>
      <c r="AA96" s="41">
        <f t="shared" si="22"/>
        <v>166.32000000000002</v>
      </c>
      <c r="AB96" s="43"/>
      <c r="AC96" s="41">
        <f t="shared" si="24"/>
        <v>51891.840000000004</v>
      </c>
      <c r="AD96" s="44">
        <v>326.25108338804984</v>
      </c>
      <c r="AE96" s="44">
        <v>680.04618154857951</v>
      </c>
      <c r="AF96" s="44">
        <v>492.82520448348987</v>
      </c>
      <c r="AG96" s="44">
        <v>516</v>
      </c>
      <c r="AH96" s="44">
        <v>389.5130663164806</v>
      </c>
      <c r="AI96" s="52">
        <v>326.25108338804984</v>
      </c>
      <c r="AJ96" s="2">
        <f t="shared" si="23"/>
        <v>4.3925475506227762</v>
      </c>
      <c r="AK96" s="2">
        <f>AD96/Y96</f>
        <v>2.2688427927414092</v>
      </c>
      <c r="AL96" s="2">
        <f t="shared" ref="AL96:AL125" si="25">AE96/Y96</f>
        <v>4.7292344954534054</v>
      </c>
      <c r="AM96" s="2">
        <f t="shared" ref="AM96:AM125" si="26">AF96/Y96</f>
        <v>3.4272465907606957</v>
      </c>
      <c r="AN96" s="2">
        <f t="shared" ref="AN96:AN125" si="27">AG96/Y96</f>
        <v>3.5884107077801946</v>
      </c>
      <c r="AO96" s="2">
        <f>AH96/Y96</f>
        <v>2.7087846085084419</v>
      </c>
      <c r="AP96" s="2">
        <f>AI96/Y96</f>
        <v>2.2688427927414092</v>
      </c>
      <c r="AR96" s="1">
        <v>231</v>
      </c>
      <c r="AS96" s="1">
        <v>683.46963562753047</v>
      </c>
      <c r="AT96" s="1">
        <v>9.3544609999999997E-3</v>
      </c>
      <c r="BD96" s="1">
        <v>43</v>
      </c>
      <c r="BE96" s="1">
        <f>BD96/26</f>
        <v>1.6538461538461537</v>
      </c>
    </row>
    <row r="97" spans="1:57" x14ac:dyDescent="0.15">
      <c r="A97" s="8">
        <v>1971</v>
      </c>
      <c r="K97" s="8"/>
      <c r="U97" s="17"/>
      <c r="Y97" s="7">
        <f>Y98*(AS97/AS98)</f>
        <v>157.58063898916964</v>
      </c>
      <c r="Z97" s="34">
        <f t="shared" si="21"/>
        <v>12946.068430928672</v>
      </c>
      <c r="AA97" s="41">
        <f t="shared" si="22"/>
        <v>169.20000000000005</v>
      </c>
      <c r="AB97" s="43"/>
      <c r="AC97" s="41">
        <f t="shared" si="24"/>
        <v>52790.400000000016</v>
      </c>
      <c r="AD97" s="44">
        <v>325.68220617202883</v>
      </c>
      <c r="AE97" s="44">
        <v>678.86039919191239</v>
      </c>
      <c r="AF97" s="44">
        <v>615.92390184792487</v>
      </c>
      <c r="AG97" s="44">
        <v>480</v>
      </c>
      <c r="AH97" s="44">
        <v>388.83388049901509</v>
      </c>
      <c r="AI97" s="52">
        <v>325.68220617202877</v>
      </c>
      <c r="AJ97" s="2">
        <f t="shared" si="23"/>
        <v>4.0777167432455137</v>
      </c>
      <c r="AK97" s="2">
        <f t="shared" ref="AK97:AK125" si="28">AD97/Y97</f>
        <v>2.0667653606507628</v>
      </c>
      <c r="AL97" s="2">
        <f t="shared" si="25"/>
        <v>4.3080190786545156</v>
      </c>
      <c r="AM97" s="2">
        <f t="shared" si="26"/>
        <v>3.9086267564269535</v>
      </c>
      <c r="AN97" s="2">
        <f t="shared" si="27"/>
        <v>3.0460594847123947</v>
      </c>
      <c r="AO97" s="2">
        <f t="shared" ref="AO97:AO124" si="29">AH97/Y97</f>
        <v>2.4675231868157308</v>
      </c>
      <c r="AP97" s="2">
        <f t="shared" ref="AP97:AP125" si="30">AI97/Y97</f>
        <v>2.0667653606507623</v>
      </c>
      <c r="AR97" s="1">
        <v>235</v>
      </c>
      <c r="AS97" s="1">
        <v>748.9874220493416</v>
      </c>
      <c r="AT97" s="1">
        <v>1.0248637999999999E-2</v>
      </c>
      <c r="BD97" s="1">
        <v>40</v>
      </c>
      <c r="BE97" s="1">
        <f t="shared" ref="BE97:BE121" si="31">BD97/26</f>
        <v>1.5384615384615385</v>
      </c>
    </row>
    <row r="98" spans="1:57" x14ac:dyDescent="0.15">
      <c r="A98" s="8">
        <v>1972</v>
      </c>
      <c r="C98" s="3">
        <v>0.14000000000000001</v>
      </c>
      <c r="D98" s="3">
        <v>0.2</v>
      </c>
      <c r="E98" s="3">
        <v>0.63</v>
      </c>
      <c r="F98" s="3">
        <v>0.39</v>
      </c>
      <c r="G98" s="3">
        <v>0.32</v>
      </c>
      <c r="H98" s="3">
        <v>0.18</v>
      </c>
      <c r="I98" s="3">
        <v>1.36</v>
      </c>
      <c r="K98" s="8"/>
      <c r="M98" s="23">
        <f>C98*M$5</f>
        <v>25.480000000000004</v>
      </c>
      <c r="N98" s="23">
        <f>D98*N$5</f>
        <v>4</v>
      </c>
      <c r="O98" s="23">
        <f>E98*O$4</f>
        <v>1.8900000000000001</v>
      </c>
      <c r="P98" s="23">
        <f>F98*P$4</f>
        <v>0.78</v>
      </c>
      <c r="Q98" s="23">
        <f>G98*Q$4</f>
        <v>0.96</v>
      </c>
      <c r="R98" s="23">
        <f>H98*R$4</f>
        <v>0.54</v>
      </c>
      <c r="S98" s="23">
        <f>I98*S$4</f>
        <v>4.08</v>
      </c>
      <c r="U98" s="17">
        <f t="shared" ref="U98:U127" si="32">SUM(M98:S98)</f>
        <v>37.730000000000004</v>
      </c>
      <c r="X98" s="35">
        <f>U98*1.15</f>
        <v>43.389499999999998</v>
      </c>
      <c r="Y98" s="35">
        <f>X98*4</f>
        <v>173.55799999999999</v>
      </c>
      <c r="Z98" s="34">
        <f t="shared" si="21"/>
        <v>14258.691671440327</v>
      </c>
      <c r="AA98" s="41">
        <f t="shared" si="22"/>
        <v>183.60000000000002</v>
      </c>
      <c r="AB98" s="43"/>
      <c r="AC98" s="41">
        <f t="shared" si="24"/>
        <v>57283.200000000004</v>
      </c>
      <c r="AD98" s="44">
        <v>407.0316480630334</v>
      </c>
      <c r="AE98" s="44">
        <v>848.42727619530706</v>
      </c>
      <c r="AF98" s="44">
        <v>657.24374431990304</v>
      </c>
      <c r="AG98" s="44">
        <v>384</v>
      </c>
      <c r="AH98" s="44">
        <v>485.95745239658567</v>
      </c>
      <c r="AI98" s="52">
        <v>407.0316480630334</v>
      </c>
      <c r="AJ98" s="2">
        <f t="shared" si="23"/>
        <v>4.0174232895950963</v>
      </c>
      <c r="AK98" s="2">
        <f t="shared" si="28"/>
        <v>2.3452197424666879</v>
      </c>
      <c r="AL98" s="2">
        <f t="shared" si="25"/>
        <v>4.8884365814039521</v>
      </c>
      <c r="AM98" s="2">
        <f t="shared" si="26"/>
        <v>3.7868824503618566</v>
      </c>
      <c r="AN98" s="2">
        <f t="shared" si="27"/>
        <v>2.2125168531557176</v>
      </c>
      <c r="AO98" s="2">
        <f t="shared" si="29"/>
        <v>2.7999714930834978</v>
      </c>
      <c r="AP98" s="2">
        <f t="shared" si="30"/>
        <v>2.3452197424666879</v>
      </c>
      <c r="AR98" s="1">
        <v>255</v>
      </c>
      <c r="AS98" s="1">
        <v>824.92849267462282</v>
      </c>
      <c r="AT98" s="1">
        <v>1.128038E-2</v>
      </c>
      <c r="BD98" s="1">
        <v>32</v>
      </c>
      <c r="BE98" s="1">
        <f t="shared" si="31"/>
        <v>1.2307692307692308</v>
      </c>
    </row>
    <row r="99" spans="1:57" x14ac:dyDescent="0.15">
      <c r="A99" s="8">
        <v>1973</v>
      </c>
      <c r="C99" s="3">
        <v>0.17647011308562202</v>
      </c>
      <c r="D99" s="3">
        <v>0.2521001615508886</v>
      </c>
      <c r="E99" s="3">
        <v>0.79411550888529903</v>
      </c>
      <c r="F99" s="3">
        <v>0.4915953150242327</v>
      </c>
      <c r="G99" s="3">
        <v>0.40336025848142171</v>
      </c>
      <c r="H99" s="3">
        <v>0.21553505535055351</v>
      </c>
      <c r="I99" s="3">
        <v>1.5321352657004832</v>
      </c>
      <c r="K99" s="8"/>
      <c r="M99" s="23">
        <f t="shared" ref="M99:N127" si="33">C99*M$5</f>
        <v>32.117560581583206</v>
      </c>
      <c r="N99" s="23">
        <f t="shared" si="33"/>
        <v>5.0420032310177723</v>
      </c>
      <c r="O99" s="23">
        <f t="shared" ref="O99:S126" si="34">E99*O$4</f>
        <v>2.3823465266558972</v>
      </c>
      <c r="P99" s="23">
        <f t="shared" si="34"/>
        <v>0.98319063004846541</v>
      </c>
      <c r="Q99" s="23">
        <f t="shared" si="34"/>
        <v>1.2100807754442651</v>
      </c>
      <c r="R99" s="23">
        <f t="shared" si="34"/>
        <v>0.64660516605166052</v>
      </c>
      <c r="S99" s="23">
        <f t="shared" si="34"/>
        <v>4.5964057971014496</v>
      </c>
      <c r="U99" s="17">
        <f t="shared" si="32"/>
        <v>46.978192707902714</v>
      </c>
      <c r="X99" s="35">
        <f t="shared" ref="X99:X127" si="35">U99*1.15</f>
        <v>54.024921614088115</v>
      </c>
      <c r="Y99" s="35">
        <f t="shared" ref="Y99:Y127" si="36">X99*4</f>
        <v>216.09968645635246</v>
      </c>
      <c r="Z99" s="34">
        <f t="shared" si="21"/>
        <v>16780.987310070566</v>
      </c>
      <c r="AA99" s="41">
        <f t="shared" si="22"/>
        <v>156.96</v>
      </c>
      <c r="AB99" s="43"/>
      <c r="AC99" s="41">
        <f t="shared" si="24"/>
        <v>48971.520000000004</v>
      </c>
      <c r="AD99" s="44">
        <v>434.33775443204195</v>
      </c>
      <c r="AE99" s="44">
        <v>905.34482931532773</v>
      </c>
      <c r="AF99" s="44">
        <v>838.01805513480758</v>
      </c>
      <c r="AG99" s="44">
        <v>492</v>
      </c>
      <c r="AH99" s="44">
        <v>518.55837163493106</v>
      </c>
      <c r="AI99" s="52">
        <v>434.33775443204195</v>
      </c>
      <c r="AJ99" s="2">
        <f t="shared" si="23"/>
        <v>2.9182740618969025</v>
      </c>
      <c r="AK99" s="2">
        <f t="shared" si="28"/>
        <v>2.0098953476259158</v>
      </c>
      <c r="AL99" s="2">
        <f t="shared" si="25"/>
        <v>4.1894777552034448</v>
      </c>
      <c r="AM99" s="2">
        <f t="shared" si="26"/>
        <v>3.8779235124159674</v>
      </c>
      <c r="AN99" s="2">
        <f t="shared" si="27"/>
        <v>2.2767270423567854</v>
      </c>
      <c r="AO99" s="2">
        <f t="shared" si="29"/>
        <v>2.3996257474425757</v>
      </c>
      <c r="AP99" s="2">
        <f t="shared" si="30"/>
        <v>2.0098953476259158</v>
      </c>
      <c r="AR99" s="1">
        <v>218</v>
      </c>
      <c r="AS99" s="1">
        <v>970.85447152320239</v>
      </c>
      <c r="AT99" s="1">
        <v>1.3275080999999999E-2</v>
      </c>
      <c r="BD99" s="1">
        <v>41</v>
      </c>
      <c r="BE99" s="1">
        <f t="shared" si="31"/>
        <v>1.5769230769230769</v>
      </c>
    </row>
    <row r="100" spans="1:57" x14ac:dyDescent="0.15">
      <c r="A100" s="8">
        <v>1974</v>
      </c>
      <c r="C100" s="3">
        <v>0.21220516962843303</v>
      </c>
      <c r="D100" s="3">
        <v>0.30315024232633286</v>
      </c>
      <c r="E100" s="3">
        <v>0.95492326332794852</v>
      </c>
      <c r="F100" s="3">
        <v>0.59114297253634907</v>
      </c>
      <c r="G100" s="3">
        <v>0.48504038772213254</v>
      </c>
      <c r="H100" s="3">
        <v>0.25995387453874541</v>
      </c>
      <c r="I100" s="3">
        <v>1.8777198067632852</v>
      </c>
      <c r="K100" s="8"/>
      <c r="M100" s="23">
        <f t="shared" si="33"/>
        <v>38.621340872374809</v>
      </c>
      <c r="N100" s="23">
        <f t="shared" si="33"/>
        <v>6.0630048465266571</v>
      </c>
      <c r="O100" s="23">
        <f t="shared" si="34"/>
        <v>2.8647697899838453</v>
      </c>
      <c r="P100" s="23">
        <f t="shared" si="34"/>
        <v>1.1822859450726981</v>
      </c>
      <c r="Q100" s="23">
        <f t="shared" si="34"/>
        <v>1.4551211631663976</v>
      </c>
      <c r="R100" s="23">
        <f t="shared" si="34"/>
        <v>0.77986162361623623</v>
      </c>
      <c r="S100" s="23">
        <f t="shared" si="34"/>
        <v>5.6331594202898554</v>
      </c>
      <c r="U100" s="17">
        <f t="shared" si="32"/>
        <v>56.599543661030502</v>
      </c>
      <c r="X100" s="35">
        <f t="shared" si="35"/>
        <v>65.089475210185071</v>
      </c>
      <c r="Y100" s="35">
        <f t="shared" si="36"/>
        <v>260.35790084074029</v>
      </c>
      <c r="Z100" s="34">
        <f t="shared" si="21"/>
        <v>19818.037160666157</v>
      </c>
      <c r="AA100" s="41"/>
      <c r="AB100" s="43"/>
      <c r="AC100" s="41"/>
      <c r="AD100" s="44">
        <v>553.80196979645427</v>
      </c>
      <c r="AE100" s="44">
        <v>1154.3591242154178</v>
      </c>
      <c r="AF100" s="44">
        <v>1311.044168433808</v>
      </c>
      <c r="AG100" s="44">
        <v>648</v>
      </c>
      <c r="AH100" s="44">
        <v>661.18739330269204</v>
      </c>
      <c r="AI100" s="52">
        <v>553.80196979645427</v>
      </c>
      <c r="AK100" s="2">
        <f t="shared" si="28"/>
        <v>2.127079562433607</v>
      </c>
      <c r="AL100" s="2">
        <f t="shared" si="25"/>
        <v>4.4337395580767636</v>
      </c>
      <c r="AM100" s="2">
        <f t="shared" si="26"/>
        <v>5.0355459319660421</v>
      </c>
      <c r="AN100" s="2">
        <f t="shared" si="27"/>
        <v>2.4888816429518634</v>
      </c>
      <c r="AO100" s="2">
        <f t="shared" si="29"/>
        <v>2.5395326631825061</v>
      </c>
      <c r="AP100" s="2">
        <f t="shared" si="30"/>
        <v>2.127079562433607</v>
      </c>
      <c r="AS100" s="1">
        <v>1146.561262381696</v>
      </c>
      <c r="AT100" s="1">
        <v>1.5682478999999999E-2</v>
      </c>
      <c r="BD100" s="1">
        <v>54</v>
      </c>
      <c r="BE100" s="1">
        <f t="shared" si="31"/>
        <v>2.0769230769230771</v>
      </c>
    </row>
    <row r="101" spans="1:57" x14ac:dyDescent="0.15">
      <c r="A101" s="8">
        <v>1975</v>
      </c>
      <c r="C101" s="3">
        <v>0.28621970920840073</v>
      </c>
      <c r="D101" s="3">
        <v>0.40888529886914388</v>
      </c>
      <c r="E101" s="3">
        <v>1.2879886914378031</v>
      </c>
      <c r="F101" s="3">
        <v>0.79732633279483056</v>
      </c>
      <c r="G101" s="3">
        <v>0.65421647819063011</v>
      </c>
      <c r="H101" s="3">
        <v>0.35742619926199265</v>
      </c>
      <c r="I101" s="3">
        <v>2.5215845410628024</v>
      </c>
      <c r="K101" s="8"/>
      <c r="M101" s="23">
        <f t="shared" si="33"/>
        <v>52.091987075928934</v>
      </c>
      <c r="N101" s="23">
        <f t="shared" si="33"/>
        <v>8.1777059773828782</v>
      </c>
      <c r="O101" s="23">
        <f t="shared" si="34"/>
        <v>3.8639660743134092</v>
      </c>
      <c r="P101" s="23">
        <f t="shared" si="34"/>
        <v>1.5946526655896611</v>
      </c>
      <c r="Q101" s="23">
        <f t="shared" si="34"/>
        <v>1.9626494345718903</v>
      </c>
      <c r="R101" s="23">
        <f t="shared" si="34"/>
        <v>1.0722785977859779</v>
      </c>
      <c r="S101" s="23">
        <f t="shared" si="34"/>
        <v>7.5647536231884072</v>
      </c>
      <c r="U101" s="17">
        <f t="shared" si="32"/>
        <v>76.327993448761163</v>
      </c>
      <c r="X101" s="35">
        <f t="shared" si="35"/>
        <v>87.777192466075334</v>
      </c>
      <c r="Y101" s="35">
        <f t="shared" si="36"/>
        <v>351.10876986430134</v>
      </c>
      <c r="Z101" s="36"/>
      <c r="AA101" s="42"/>
      <c r="AB101" s="45">
        <v>72.2</v>
      </c>
      <c r="AC101" s="45">
        <f>AB101*12</f>
        <v>866.40000000000009</v>
      </c>
      <c r="AD101" s="44">
        <v>866.4</v>
      </c>
      <c r="AE101" s="44">
        <v>1805.9465292039872</v>
      </c>
      <c r="AF101" s="44">
        <v>1420.8</v>
      </c>
      <c r="AG101" s="44">
        <v>648</v>
      </c>
      <c r="AH101" s="44">
        <v>1034.4000000000001</v>
      </c>
      <c r="AI101" s="52">
        <v>866.4</v>
      </c>
      <c r="AJ101" s="2">
        <f>AC101/Y101</f>
        <v>2.4676113910081243</v>
      </c>
      <c r="AK101" s="2">
        <f t="shared" si="28"/>
        <v>2.4676113910081243</v>
      </c>
      <c r="AL101" s="2">
        <f t="shared" si="25"/>
        <v>5.1435528936003516</v>
      </c>
      <c r="AM101" s="2">
        <f t="shared" si="26"/>
        <v>4.046609261708614</v>
      </c>
      <c r="AN101" s="2">
        <f t="shared" si="27"/>
        <v>1.84558192679278</v>
      </c>
      <c r="AO101" s="2">
        <f t="shared" si="29"/>
        <v>2.9460955942506972</v>
      </c>
      <c r="AP101" s="2">
        <f t="shared" si="30"/>
        <v>2.4676113910081243</v>
      </c>
      <c r="AR101" s="1">
        <v>358</v>
      </c>
      <c r="AS101" s="1">
        <v>1489.040600495709</v>
      </c>
      <c r="AT101" s="1">
        <v>2.035971E-2</v>
      </c>
      <c r="AY101" s="21">
        <v>118.4</v>
      </c>
      <c r="AZ101" s="21">
        <f>AY101/26</f>
        <v>4.5538461538461537</v>
      </c>
      <c r="BA101" s="12">
        <v>72.2</v>
      </c>
      <c r="BB101" s="12">
        <f>BA101/26</f>
        <v>2.7769230769230768</v>
      </c>
      <c r="BD101" s="1">
        <v>54</v>
      </c>
      <c r="BE101" s="1">
        <f t="shared" si="31"/>
        <v>2.0769230769230771</v>
      </c>
    </row>
    <row r="102" spans="1:57" x14ac:dyDescent="0.15">
      <c r="A102" s="8">
        <v>1976</v>
      </c>
      <c r="C102" s="3">
        <v>0.47626009693053328</v>
      </c>
      <c r="D102" s="3">
        <v>0.6803715670436189</v>
      </c>
      <c r="E102" s="3">
        <v>2.1431704361873996</v>
      </c>
      <c r="F102" s="3">
        <v>1.3267245557350569</v>
      </c>
      <c r="G102" s="3">
        <v>1.08859450726979</v>
      </c>
      <c r="H102" s="3">
        <v>0.53858856088560891</v>
      </c>
      <c r="I102" s="3">
        <v>3.6017004830917885</v>
      </c>
      <c r="K102" s="8"/>
      <c r="M102" s="23">
        <f t="shared" si="33"/>
        <v>86.679337641357051</v>
      </c>
      <c r="N102" s="23">
        <f t="shared" si="33"/>
        <v>13.607431340872377</v>
      </c>
      <c r="O102" s="23">
        <f t="shared" si="34"/>
        <v>6.4295113085621987</v>
      </c>
      <c r="P102" s="23">
        <f t="shared" si="34"/>
        <v>2.6534491114701138</v>
      </c>
      <c r="Q102" s="23">
        <f t="shared" si="34"/>
        <v>3.2657835218093698</v>
      </c>
      <c r="R102" s="23">
        <f t="shared" si="34"/>
        <v>1.6157656826568267</v>
      </c>
      <c r="S102" s="23">
        <f t="shared" si="34"/>
        <v>10.805101449275366</v>
      </c>
      <c r="U102" s="17">
        <f t="shared" si="32"/>
        <v>125.05638005600331</v>
      </c>
      <c r="X102" s="35">
        <f t="shared" si="35"/>
        <v>143.8148370644038</v>
      </c>
      <c r="Y102" s="35">
        <f t="shared" si="36"/>
        <v>575.25934825761522</v>
      </c>
      <c r="Z102" s="36"/>
      <c r="AA102" s="42"/>
      <c r="AB102" s="45">
        <v>85.1</v>
      </c>
      <c r="AC102" s="45">
        <f t="shared" ref="AC102:AC114" si="37">AB102*12</f>
        <v>1021.1999999999999</v>
      </c>
      <c r="AD102" s="44">
        <v>1021.1999999999999</v>
      </c>
      <c r="AE102" s="44">
        <v>1957.1337796790419</v>
      </c>
      <c r="AF102" s="44">
        <v>1500</v>
      </c>
      <c r="AG102" s="44">
        <v>1104</v>
      </c>
      <c r="AH102" s="44">
        <v>1302</v>
      </c>
      <c r="AI102" s="52">
        <v>1021.1999999999999</v>
      </c>
      <c r="AJ102" s="2">
        <f t="shared" ref="AJ102:AK127" si="38">AC102/Y102</f>
        <v>1.7751993133063899</v>
      </c>
      <c r="AK102" s="2">
        <f t="shared" si="28"/>
        <v>1.7751993133063899</v>
      </c>
      <c r="AL102" s="2">
        <f t="shared" si="25"/>
        <v>3.402176402012314</v>
      </c>
      <c r="AM102" s="2">
        <f t="shared" si="26"/>
        <v>2.6075195553854145</v>
      </c>
      <c r="AN102" s="2">
        <f t="shared" si="27"/>
        <v>1.9191343927636648</v>
      </c>
      <c r="AO102" s="2">
        <f t="shared" si="29"/>
        <v>2.2633269740745394</v>
      </c>
      <c r="AP102" s="2">
        <f t="shared" si="30"/>
        <v>1.7751993133063899</v>
      </c>
      <c r="AR102" s="1">
        <v>378</v>
      </c>
      <c r="AS102" s="1">
        <v>2419.6909758055272</v>
      </c>
      <c r="AT102" s="1">
        <v>3.1777656000000001E-2</v>
      </c>
      <c r="AY102" s="21">
        <v>125</v>
      </c>
      <c r="AZ102" s="21">
        <f t="shared" ref="AZ102:AZ117" si="39">AY102/26</f>
        <v>4.8076923076923075</v>
      </c>
      <c r="BA102" s="12">
        <v>85.1</v>
      </c>
      <c r="BB102" s="12">
        <f t="shared" ref="BB102:BB117" si="40">BA102/26</f>
        <v>3.273076923076923</v>
      </c>
      <c r="BD102" s="1">
        <v>92</v>
      </c>
      <c r="BE102" s="1">
        <f t="shared" si="31"/>
        <v>3.5384615384615383</v>
      </c>
    </row>
    <row r="103" spans="1:57" x14ac:dyDescent="0.15">
      <c r="A103" s="8">
        <v>1977</v>
      </c>
      <c r="C103" s="3">
        <v>1.0963983050847455</v>
      </c>
      <c r="D103" s="3">
        <v>4.4200211864406782</v>
      </c>
      <c r="E103" s="3">
        <v>6.5082097457627111</v>
      </c>
      <c r="F103" s="3">
        <v>2.8283898305084745</v>
      </c>
      <c r="G103" s="3">
        <v>2.0087394067796609</v>
      </c>
      <c r="H103" s="3">
        <v>0.77086456771614198</v>
      </c>
      <c r="I103" s="3">
        <v>7.3961313952157504</v>
      </c>
      <c r="K103" s="8"/>
      <c r="M103" s="23">
        <f t="shared" si="33"/>
        <v>199.54449152542367</v>
      </c>
      <c r="N103" s="23">
        <f t="shared" si="33"/>
        <v>88.400423728813564</v>
      </c>
      <c r="O103" s="23">
        <f t="shared" si="34"/>
        <v>19.524629237288131</v>
      </c>
      <c r="P103" s="23">
        <f t="shared" si="34"/>
        <v>5.656779661016949</v>
      </c>
      <c r="Q103" s="23">
        <f t="shared" si="34"/>
        <v>6.0262182203389827</v>
      </c>
      <c r="R103" s="23">
        <f t="shared" si="34"/>
        <v>2.3125937031484258</v>
      </c>
      <c r="S103" s="23">
        <f t="shared" si="34"/>
        <v>22.188394185647251</v>
      </c>
      <c r="U103" s="17">
        <f t="shared" si="32"/>
        <v>343.65353026167702</v>
      </c>
      <c r="X103" s="35">
        <f t="shared" si="35"/>
        <v>395.20155980092852</v>
      </c>
      <c r="Y103" s="35">
        <f t="shared" si="36"/>
        <v>1580.8062392037141</v>
      </c>
      <c r="Z103" s="36"/>
      <c r="AA103" s="42"/>
      <c r="AB103" s="45">
        <v>153.46</v>
      </c>
      <c r="AC103" s="45">
        <f t="shared" si="37"/>
        <v>1841.52</v>
      </c>
      <c r="AD103" s="44">
        <v>1841.52</v>
      </c>
      <c r="AE103" s="44">
        <v>1841.5199999040001</v>
      </c>
      <c r="AF103" s="44">
        <v>2680.32</v>
      </c>
      <c r="AG103" s="44">
        <v>1800</v>
      </c>
      <c r="AH103" s="44">
        <v>2240.16</v>
      </c>
      <c r="AI103" s="52">
        <v>1841.52</v>
      </c>
      <c r="AJ103" s="2">
        <f t="shared" si="38"/>
        <v>1.1649245519979812</v>
      </c>
      <c r="AK103" s="2">
        <f t="shared" si="28"/>
        <v>1.1649245519979812</v>
      </c>
      <c r="AL103" s="2">
        <f t="shared" si="25"/>
        <v>1.1649245519372526</v>
      </c>
      <c r="AM103" s="2">
        <f t="shared" si="26"/>
        <v>1.6955398666380104</v>
      </c>
      <c r="AN103" s="2">
        <f t="shared" si="27"/>
        <v>1.1386594734764575</v>
      </c>
      <c r="AO103" s="2">
        <f t="shared" si="29"/>
        <v>1.4170996700572338</v>
      </c>
      <c r="AP103" s="2">
        <f t="shared" si="30"/>
        <v>1.1649245519979812</v>
      </c>
      <c r="AR103" s="1">
        <v>675</v>
      </c>
      <c r="AS103" s="1">
        <v>5025.5120266730182</v>
      </c>
      <c r="AT103" s="1">
        <v>6.8782804000000003E-2</v>
      </c>
      <c r="AY103" s="21">
        <v>223.36</v>
      </c>
      <c r="AZ103" s="21">
        <f t="shared" si="39"/>
        <v>8.5907692307692312</v>
      </c>
      <c r="BA103" s="12">
        <v>153.46</v>
      </c>
      <c r="BB103" s="12">
        <f t="shared" si="40"/>
        <v>5.9023076923076925</v>
      </c>
      <c r="BD103" s="1">
        <v>150</v>
      </c>
      <c r="BE103" s="1">
        <f t="shared" si="31"/>
        <v>5.7692307692307692</v>
      </c>
    </row>
    <row r="104" spans="1:57" x14ac:dyDescent="0.15">
      <c r="A104" s="8">
        <v>1978</v>
      </c>
      <c r="C104" s="3">
        <v>1.7959004237288132</v>
      </c>
      <c r="D104" s="3">
        <v>7.2399947033898311</v>
      </c>
      <c r="E104" s="3">
        <v>10.660447563559321</v>
      </c>
      <c r="F104" s="3">
        <v>4.6329025423728813</v>
      </c>
      <c r="G104" s="3">
        <v>3.2903151483050848</v>
      </c>
      <c r="H104" s="3">
        <v>1.3220327336331834</v>
      </c>
      <c r="I104" s="3">
        <v>13.941707679981688</v>
      </c>
      <c r="K104" s="8"/>
      <c r="M104" s="23">
        <f t="shared" si="33"/>
        <v>326.85387711864399</v>
      </c>
      <c r="N104" s="23">
        <f t="shared" si="33"/>
        <v>144.79989406779663</v>
      </c>
      <c r="O104" s="23">
        <f t="shared" si="34"/>
        <v>31.981342690677963</v>
      </c>
      <c r="P104" s="23">
        <f t="shared" si="34"/>
        <v>9.2658050847457627</v>
      </c>
      <c r="Q104" s="23">
        <f t="shared" si="34"/>
        <v>9.8709454449152538</v>
      </c>
      <c r="R104" s="23">
        <f t="shared" si="34"/>
        <v>3.96609820089955</v>
      </c>
      <c r="S104" s="23">
        <f t="shared" si="34"/>
        <v>41.825123039945062</v>
      </c>
      <c r="U104" s="17">
        <f t="shared" si="32"/>
        <v>568.56308564762423</v>
      </c>
      <c r="X104" s="35">
        <f t="shared" si="35"/>
        <v>653.84754849476781</v>
      </c>
      <c r="Y104" s="35">
        <f t="shared" si="36"/>
        <v>2615.3901939790712</v>
      </c>
      <c r="Z104" s="36"/>
      <c r="AA104" s="42"/>
      <c r="AB104" s="45">
        <v>185.08</v>
      </c>
      <c r="AC104" s="45">
        <f t="shared" si="37"/>
        <v>2220.96</v>
      </c>
      <c r="AD104" s="44">
        <v>2220.96</v>
      </c>
      <c r="AE104" s="44">
        <v>2596.5431999999996</v>
      </c>
      <c r="AF104" s="44">
        <v>3666.12</v>
      </c>
      <c r="AG104" s="44">
        <v>2256</v>
      </c>
      <c r="AH104" s="44">
        <v>2961.06</v>
      </c>
      <c r="AI104" s="52">
        <v>2596.5431999999996</v>
      </c>
      <c r="AJ104" s="2">
        <f t="shared" si="38"/>
        <v>0.84918877692242833</v>
      </c>
      <c r="AK104" s="2">
        <f t="shared" si="28"/>
        <v>0.84918877692242833</v>
      </c>
      <c r="AL104" s="2">
        <f t="shared" si="25"/>
        <v>0.99279381179050852</v>
      </c>
      <c r="AM104" s="2">
        <f t="shared" si="26"/>
        <v>1.4017487747869628</v>
      </c>
      <c r="AN104" s="2">
        <f t="shared" si="27"/>
        <v>0.86258639540423887</v>
      </c>
      <c r="AO104" s="2">
        <f t="shared" si="29"/>
        <v>1.1321675850956008</v>
      </c>
      <c r="AP104" s="2">
        <f t="shared" si="30"/>
        <v>0.99279381179050852</v>
      </c>
      <c r="AR104" s="1">
        <v>926</v>
      </c>
      <c r="AS104" s="1">
        <v>8748.11352791229</v>
      </c>
      <c r="AT104" s="1">
        <v>0.119063034</v>
      </c>
      <c r="AY104" s="21">
        <v>305.51</v>
      </c>
      <c r="AZ104" s="21">
        <f t="shared" si="39"/>
        <v>11.750384615384615</v>
      </c>
      <c r="BA104" s="12">
        <v>185.08</v>
      </c>
      <c r="BB104" s="12">
        <f t="shared" si="40"/>
        <v>7.1184615384615393</v>
      </c>
      <c r="BD104" s="1">
        <v>188</v>
      </c>
      <c r="BE104" s="1">
        <f t="shared" si="31"/>
        <v>7.2307692307692308</v>
      </c>
    </row>
    <row r="105" spans="1:57" x14ac:dyDescent="0.15">
      <c r="A105" s="8">
        <v>1979</v>
      </c>
      <c r="C105" s="3">
        <v>2.7267425847457618</v>
      </c>
      <c r="D105" s="3">
        <v>10.992592690677965</v>
      </c>
      <c r="E105" s="3">
        <v>16.18591763771186</v>
      </c>
      <c r="F105" s="3">
        <v>7.0342055084745754</v>
      </c>
      <c r="G105" s="3">
        <v>4.995734904661016</v>
      </c>
      <c r="H105" s="3">
        <v>1.9772676161919041</v>
      </c>
      <c r="I105" s="3">
        <v>20.110081263591621</v>
      </c>
      <c r="K105" s="8"/>
      <c r="M105" s="23">
        <f t="shared" si="33"/>
        <v>496.26715042372865</v>
      </c>
      <c r="N105" s="23">
        <f t="shared" si="33"/>
        <v>219.8518538135593</v>
      </c>
      <c r="O105" s="23">
        <f t="shared" si="34"/>
        <v>48.55775291313558</v>
      </c>
      <c r="P105" s="23">
        <f t="shared" si="34"/>
        <v>14.068411016949151</v>
      </c>
      <c r="Q105" s="23">
        <f t="shared" si="34"/>
        <v>14.987204713983047</v>
      </c>
      <c r="R105" s="23">
        <f t="shared" si="34"/>
        <v>5.9318028485757122</v>
      </c>
      <c r="S105" s="23">
        <f t="shared" si="34"/>
        <v>60.330243790774858</v>
      </c>
      <c r="U105" s="17">
        <f t="shared" si="32"/>
        <v>859.99441952070629</v>
      </c>
      <c r="X105" s="35">
        <f t="shared" si="35"/>
        <v>988.99358244881216</v>
      </c>
      <c r="Y105" s="35">
        <f t="shared" si="36"/>
        <v>3955.9743297952487</v>
      </c>
      <c r="Z105" s="36"/>
      <c r="AA105" s="42"/>
      <c r="AB105" s="45">
        <v>217.03</v>
      </c>
      <c r="AC105" s="45">
        <f t="shared" si="37"/>
        <v>2604.36</v>
      </c>
      <c r="AD105" s="44">
        <v>2604.36</v>
      </c>
      <c r="AE105" s="44">
        <v>3062.4477599999996</v>
      </c>
      <c r="AF105" s="44">
        <v>4268.88</v>
      </c>
      <c r="AG105" s="44">
        <v>4800</v>
      </c>
      <c r="AH105" s="44">
        <v>4534.4400000000005</v>
      </c>
      <c r="AI105" s="52">
        <v>3062.4477599999996</v>
      </c>
      <c r="AJ105" s="2">
        <f t="shared" si="38"/>
        <v>0.65833592002473773</v>
      </c>
      <c r="AK105" s="2">
        <f t="shared" si="28"/>
        <v>0.65833592002473773</v>
      </c>
      <c r="AL105" s="2">
        <f t="shared" si="25"/>
        <v>0.77413236403849572</v>
      </c>
      <c r="AM105" s="2">
        <f t="shared" si="26"/>
        <v>1.079096992072986</v>
      </c>
      <c r="AN105" s="2">
        <f t="shared" si="27"/>
        <v>1.2133546883375343</v>
      </c>
      <c r="AO105" s="2">
        <f t="shared" si="29"/>
        <v>1.1462258402052603</v>
      </c>
      <c r="AP105" s="2">
        <f t="shared" si="30"/>
        <v>0.77413236403849572</v>
      </c>
      <c r="AR105" s="1">
        <v>1077</v>
      </c>
      <c r="AS105" s="1">
        <v>13587.495479523343</v>
      </c>
      <c r="AT105" s="1">
        <v>0.18385643600000001</v>
      </c>
      <c r="AY105" s="21">
        <v>355.74</v>
      </c>
      <c r="AZ105" s="21">
        <f t="shared" si="39"/>
        <v>13.682307692307692</v>
      </c>
      <c r="BA105" s="12">
        <v>217.03</v>
      </c>
      <c r="BB105" s="12">
        <f t="shared" si="40"/>
        <v>8.3473076923076928</v>
      </c>
      <c r="BD105" s="1">
        <v>400</v>
      </c>
      <c r="BE105" s="1">
        <f t="shared" si="31"/>
        <v>15.384615384615385</v>
      </c>
    </row>
    <row r="106" spans="1:57" x14ac:dyDescent="0.15">
      <c r="A106" s="8">
        <v>1980</v>
      </c>
      <c r="C106" s="3">
        <v>3.7518749999999992</v>
      </c>
      <c r="D106" s="3">
        <v>15.1253125</v>
      </c>
      <c r="E106" s="3">
        <v>22.271093749999995</v>
      </c>
      <c r="F106" s="3">
        <v>9.6787499999999991</v>
      </c>
      <c r="G106" s="3">
        <v>6.8739062499999992</v>
      </c>
      <c r="H106" s="3">
        <v>2.7982383808095954</v>
      </c>
      <c r="I106" s="3">
        <v>28.001753462286828</v>
      </c>
      <c r="K106" s="8"/>
      <c r="M106" s="23">
        <f t="shared" si="33"/>
        <v>682.84124999999983</v>
      </c>
      <c r="N106" s="23">
        <f t="shared" si="33"/>
        <v>302.50625000000002</v>
      </c>
      <c r="O106" s="23">
        <f t="shared" si="34"/>
        <v>66.813281249999989</v>
      </c>
      <c r="P106" s="23">
        <f t="shared" si="34"/>
        <v>19.357499999999998</v>
      </c>
      <c r="Q106" s="23">
        <f t="shared" si="34"/>
        <v>20.621718749999999</v>
      </c>
      <c r="R106" s="23">
        <f t="shared" si="34"/>
        <v>8.3947151424287867</v>
      </c>
      <c r="S106" s="23">
        <f t="shared" si="34"/>
        <v>84.005260386860485</v>
      </c>
      <c r="U106" s="17">
        <f t="shared" si="32"/>
        <v>1184.5399755292892</v>
      </c>
      <c r="X106" s="35">
        <f t="shared" si="35"/>
        <v>1362.2209718586826</v>
      </c>
      <c r="Y106" s="35">
        <f t="shared" si="36"/>
        <v>5448.8838874347302</v>
      </c>
      <c r="Z106" s="36"/>
      <c r="AA106" s="42"/>
      <c r="AB106" s="45">
        <v>356</v>
      </c>
      <c r="AC106" s="45">
        <f t="shared" si="37"/>
        <v>4272</v>
      </c>
      <c r="AD106" s="44">
        <v>4272</v>
      </c>
      <c r="AE106" s="44">
        <v>4500.6748799999996</v>
      </c>
      <c r="AF106" s="44">
        <v>6624</v>
      </c>
      <c r="AG106" s="44">
        <v>6695.9999999999991</v>
      </c>
      <c r="AH106" s="44">
        <v>6660</v>
      </c>
      <c r="AI106" s="52">
        <v>4500.6748799999996</v>
      </c>
      <c r="AJ106" s="2">
        <f t="shared" si="38"/>
        <v>0.78401377020555429</v>
      </c>
      <c r="AK106" s="2">
        <f t="shared" si="28"/>
        <v>0.78401377020555429</v>
      </c>
      <c r="AL106" s="2">
        <f t="shared" si="25"/>
        <v>0.82598105831887414</v>
      </c>
      <c r="AM106" s="2">
        <f t="shared" si="26"/>
        <v>1.2156618009928819</v>
      </c>
      <c r="AN106" s="2">
        <f t="shared" si="27"/>
        <v>1.2288755162210654</v>
      </c>
      <c r="AO106" s="2">
        <f t="shared" si="29"/>
        <v>1.2222686586069738</v>
      </c>
      <c r="AP106" s="2">
        <f t="shared" si="30"/>
        <v>0.82598105831887414</v>
      </c>
      <c r="AR106" s="1">
        <v>1670</v>
      </c>
      <c r="AS106" s="1">
        <v>20474.308256815995</v>
      </c>
      <c r="AT106" s="1">
        <v>0.27595661100000002</v>
      </c>
      <c r="AY106" s="21">
        <v>552</v>
      </c>
      <c r="AZ106" s="21">
        <f t="shared" si="39"/>
        <v>21.23076923076923</v>
      </c>
      <c r="BA106" s="12">
        <v>356</v>
      </c>
      <c r="BB106" s="12">
        <f t="shared" si="40"/>
        <v>13.692307692307692</v>
      </c>
      <c r="BD106" s="1">
        <v>558</v>
      </c>
      <c r="BE106" s="1">
        <f t="shared" si="31"/>
        <v>21.46153846153846</v>
      </c>
    </row>
    <row r="107" spans="1:57" x14ac:dyDescent="0.15">
      <c r="A107" s="8">
        <v>1981</v>
      </c>
      <c r="C107" s="3">
        <v>8.2799999999999994</v>
      </c>
      <c r="D107" s="3">
        <v>33.380000000000003</v>
      </c>
      <c r="E107" s="3">
        <v>49.15</v>
      </c>
      <c r="F107" s="3">
        <v>21.36</v>
      </c>
      <c r="G107" s="3">
        <v>15.17</v>
      </c>
      <c r="H107" s="3">
        <v>6.17</v>
      </c>
      <c r="I107" s="3">
        <v>64.62</v>
      </c>
      <c r="K107" s="8"/>
      <c r="M107" s="23">
        <f t="shared" si="33"/>
        <v>1506.9599999999998</v>
      </c>
      <c r="N107" s="23">
        <f t="shared" si="33"/>
        <v>667.6</v>
      </c>
      <c r="O107" s="23">
        <f t="shared" si="34"/>
        <v>147.44999999999999</v>
      </c>
      <c r="P107" s="23">
        <f t="shared" si="34"/>
        <v>42.72</v>
      </c>
      <c r="Q107" s="23">
        <f t="shared" si="34"/>
        <v>45.51</v>
      </c>
      <c r="R107" s="23">
        <f t="shared" si="34"/>
        <v>18.509999999999998</v>
      </c>
      <c r="S107" s="23">
        <f t="shared" si="34"/>
        <v>193.86</v>
      </c>
      <c r="U107" s="17">
        <f t="shared" si="32"/>
        <v>2622.61</v>
      </c>
      <c r="X107" s="35">
        <f t="shared" si="35"/>
        <v>3016.0014999999999</v>
      </c>
      <c r="Y107" s="35">
        <f t="shared" si="36"/>
        <v>12064.005999999999</v>
      </c>
      <c r="Z107" s="36"/>
      <c r="AA107" s="42"/>
      <c r="AB107" s="45">
        <v>507</v>
      </c>
      <c r="AC107" s="45">
        <f t="shared" si="37"/>
        <v>6084</v>
      </c>
      <c r="AD107" s="44">
        <v>6084</v>
      </c>
      <c r="AE107" s="44">
        <v>7502.3524799999986</v>
      </c>
      <c r="AF107" s="44">
        <v>8268</v>
      </c>
      <c r="AG107" s="44">
        <v>6240</v>
      </c>
      <c r="AH107" s="44">
        <v>7254</v>
      </c>
      <c r="AI107" s="52">
        <v>7502.3524799999986</v>
      </c>
      <c r="AJ107" s="2">
        <f t="shared" si="38"/>
        <v>0.50431009401023175</v>
      </c>
      <c r="AK107" s="2">
        <f t="shared" si="28"/>
        <v>0.50431009401023175</v>
      </c>
      <c r="AL107" s="2">
        <f t="shared" si="25"/>
        <v>0.621879040842652</v>
      </c>
      <c r="AM107" s="2">
        <f t="shared" si="26"/>
        <v>0.68534448673185344</v>
      </c>
      <c r="AN107" s="2">
        <f t="shared" si="27"/>
        <v>0.51724112206177619</v>
      </c>
      <c r="AO107" s="2">
        <f t="shared" si="29"/>
        <v>0.60129280439681487</v>
      </c>
      <c r="AP107" s="2">
        <f t="shared" si="30"/>
        <v>0.621879040842652</v>
      </c>
      <c r="AR107" s="1">
        <v>2087.5</v>
      </c>
      <c r="AS107" s="1">
        <v>44298.957864747332</v>
      </c>
      <c r="AT107" s="1">
        <v>0.59751622199999999</v>
      </c>
      <c r="AY107" s="21">
        <v>689</v>
      </c>
      <c r="AZ107" s="21">
        <f t="shared" si="39"/>
        <v>26.5</v>
      </c>
      <c r="BA107" s="12">
        <v>507</v>
      </c>
      <c r="BB107" s="12">
        <f t="shared" si="40"/>
        <v>19.5</v>
      </c>
      <c r="BD107" s="1">
        <v>520</v>
      </c>
      <c r="BE107" s="1">
        <f t="shared" si="31"/>
        <v>20</v>
      </c>
    </row>
    <row r="108" spans="1:57" x14ac:dyDescent="0.15">
      <c r="A108" s="8">
        <v>1982</v>
      </c>
      <c r="C108" s="3">
        <v>8.52</v>
      </c>
      <c r="D108" s="3">
        <v>58.08</v>
      </c>
      <c r="E108" s="3">
        <v>86.4</v>
      </c>
      <c r="F108" s="3">
        <v>40.299999999999997</v>
      </c>
      <c r="G108" s="3">
        <v>20.876828654661015</v>
      </c>
      <c r="H108" s="3">
        <v>1.3</v>
      </c>
      <c r="I108" s="3">
        <v>133.66</v>
      </c>
      <c r="K108" s="8"/>
      <c r="M108" s="23">
        <f t="shared" si="33"/>
        <v>1550.6399999999999</v>
      </c>
      <c r="N108" s="23">
        <f t="shared" si="33"/>
        <v>1161.5999999999999</v>
      </c>
      <c r="O108" s="23">
        <f t="shared" si="34"/>
        <v>259.20000000000005</v>
      </c>
      <c r="P108" s="23">
        <f t="shared" si="34"/>
        <v>80.599999999999994</v>
      </c>
      <c r="Q108" s="23">
        <f t="shared" si="34"/>
        <v>62.630485963983048</v>
      </c>
      <c r="R108" s="23">
        <f t="shared" si="34"/>
        <v>3.9000000000000004</v>
      </c>
      <c r="S108" s="23">
        <f t="shared" si="34"/>
        <v>400.98</v>
      </c>
      <c r="U108" s="17">
        <f t="shared" si="32"/>
        <v>3519.5504859639827</v>
      </c>
      <c r="X108" s="35">
        <f t="shared" si="35"/>
        <v>4047.4830588585796</v>
      </c>
      <c r="Y108" s="35">
        <f t="shared" si="36"/>
        <v>16189.932235434318</v>
      </c>
      <c r="Z108" s="36"/>
      <c r="AA108" s="42"/>
      <c r="AB108" s="45">
        <v>521</v>
      </c>
      <c r="AC108" s="45">
        <f t="shared" si="37"/>
        <v>6252</v>
      </c>
      <c r="AD108" s="44">
        <v>6252.0000000000009</v>
      </c>
      <c r="AE108" s="44">
        <v>7555.756559999998</v>
      </c>
      <c r="AF108" s="44">
        <v>9444</v>
      </c>
      <c r="AG108" s="44">
        <v>9000</v>
      </c>
      <c r="AH108" s="44">
        <v>9222</v>
      </c>
      <c r="AI108" s="52">
        <v>7555.756559999998</v>
      </c>
      <c r="AJ108" s="2">
        <f t="shared" si="38"/>
        <v>0.38616591527890859</v>
      </c>
      <c r="AK108" s="2">
        <f t="shared" si="28"/>
        <v>0.38616591527890864</v>
      </c>
      <c r="AL108" s="2">
        <f t="shared" si="25"/>
        <v>0.46669476129510828</v>
      </c>
      <c r="AM108" s="2">
        <f t="shared" si="26"/>
        <v>0.58332548046929189</v>
      </c>
      <c r="AN108" s="2">
        <f t="shared" si="27"/>
        <v>0.55590102967213328</v>
      </c>
      <c r="AO108" s="2">
        <f t="shared" si="29"/>
        <v>0.56961325507071259</v>
      </c>
      <c r="AP108" s="2">
        <f t="shared" si="30"/>
        <v>0.46669476129510828</v>
      </c>
      <c r="AR108" s="1">
        <v>2388.1</v>
      </c>
      <c r="AS108" s="1">
        <v>54163.8518430314</v>
      </c>
      <c r="AT108" s="1">
        <v>0.73074851399999996</v>
      </c>
      <c r="AY108" s="21">
        <v>787</v>
      </c>
      <c r="AZ108" s="21">
        <f t="shared" si="39"/>
        <v>30.26923076923077</v>
      </c>
      <c r="BA108" s="12">
        <v>521</v>
      </c>
      <c r="BB108" s="12">
        <f t="shared" si="40"/>
        <v>20.03846153846154</v>
      </c>
      <c r="BD108" s="1">
        <v>750</v>
      </c>
      <c r="BE108" s="1">
        <f t="shared" si="31"/>
        <v>28.846153846153847</v>
      </c>
    </row>
    <row r="109" spans="1:57" x14ac:dyDescent="0.15">
      <c r="A109" s="8">
        <v>1983</v>
      </c>
      <c r="C109" s="3">
        <v>19.45</v>
      </c>
      <c r="D109" s="3">
        <v>101.54</v>
      </c>
      <c r="E109" s="3">
        <v>135.75</v>
      </c>
      <c r="F109" s="3">
        <v>111.29</v>
      </c>
      <c r="G109" s="3">
        <v>53.149235963983052</v>
      </c>
      <c r="H109" s="3">
        <v>2.7960106382978722</v>
      </c>
      <c r="I109" s="3">
        <v>261.69323931891779</v>
      </c>
      <c r="K109" s="8"/>
      <c r="M109" s="23">
        <f t="shared" si="33"/>
        <v>3539.9</v>
      </c>
      <c r="N109" s="23">
        <f t="shared" si="33"/>
        <v>2030.8000000000002</v>
      </c>
      <c r="O109" s="23">
        <f t="shared" si="34"/>
        <v>407.25</v>
      </c>
      <c r="P109" s="23">
        <f t="shared" si="34"/>
        <v>222.58</v>
      </c>
      <c r="Q109" s="23">
        <f t="shared" si="34"/>
        <v>159.44770789194916</v>
      </c>
      <c r="R109" s="23">
        <f t="shared" si="34"/>
        <v>8.3880319148936167</v>
      </c>
      <c r="S109" s="23">
        <f t="shared" si="34"/>
        <v>785.07971795675337</v>
      </c>
      <c r="U109" s="17">
        <f t="shared" si="32"/>
        <v>7153.445457763597</v>
      </c>
      <c r="X109" s="35">
        <f t="shared" si="35"/>
        <v>8226.4622764281357</v>
      </c>
      <c r="Y109" s="35">
        <f t="shared" si="36"/>
        <v>32905.849105712543</v>
      </c>
      <c r="Z109" s="36"/>
      <c r="AA109" s="42"/>
      <c r="AB109" s="45">
        <v>883</v>
      </c>
      <c r="AC109" s="45">
        <f t="shared" si="37"/>
        <v>10596</v>
      </c>
      <c r="AD109" s="44">
        <v>10596</v>
      </c>
      <c r="AE109" s="44">
        <v>10279.364639999998</v>
      </c>
      <c r="AF109" s="44">
        <v>15744</v>
      </c>
      <c r="AG109" s="44">
        <v>36600</v>
      </c>
      <c r="AH109" s="44">
        <v>26172</v>
      </c>
      <c r="AI109" s="52">
        <v>10279.364639999998</v>
      </c>
      <c r="AJ109" s="2">
        <f t="shared" si="38"/>
        <v>0.32200962102389591</v>
      </c>
      <c r="AK109" s="2">
        <f t="shared" si="28"/>
        <v>0.32200962102389591</v>
      </c>
      <c r="AL109" s="2">
        <f t="shared" si="25"/>
        <v>0.31238715667165301</v>
      </c>
      <c r="AM109" s="2">
        <f t="shared" si="26"/>
        <v>0.47845597144207408</v>
      </c>
      <c r="AN109" s="2">
        <f t="shared" si="27"/>
        <v>1.1122642628798216</v>
      </c>
      <c r="AO109" s="2">
        <f t="shared" si="29"/>
        <v>0.7953601171609479</v>
      </c>
      <c r="AP109" s="2">
        <f t="shared" si="30"/>
        <v>0.31238715667165301</v>
      </c>
      <c r="AR109" s="1">
        <v>3974.6</v>
      </c>
      <c r="AS109" s="1">
        <v>120798.41871521437</v>
      </c>
      <c r="AT109" s="1">
        <v>1.628364111</v>
      </c>
      <c r="AY109" s="21">
        <v>1312</v>
      </c>
      <c r="AZ109" s="21">
        <f t="shared" si="39"/>
        <v>50.46153846153846</v>
      </c>
      <c r="BA109" s="12">
        <v>883</v>
      </c>
      <c r="BB109" s="12">
        <f t="shared" si="40"/>
        <v>33.96153846153846</v>
      </c>
      <c r="BD109" s="1">
        <v>3050</v>
      </c>
      <c r="BE109" s="1">
        <f t="shared" si="31"/>
        <v>117.30769230769231</v>
      </c>
    </row>
    <row r="110" spans="1:57" x14ac:dyDescent="0.15">
      <c r="A110" s="8">
        <v>1984</v>
      </c>
      <c r="C110" s="3">
        <v>18.75</v>
      </c>
      <c r="D110" s="3">
        <v>90.14</v>
      </c>
      <c r="E110" s="3">
        <v>239</v>
      </c>
      <c r="F110" s="3">
        <v>125.55</v>
      </c>
      <c r="G110" s="3">
        <v>58.904274364406781</v>
      </c>
      <c r="H110" s="3">
        <v>3.9357712765957444</v>
      </c>
      <c r="I110" s="3">
        <v>287.91422333646716</v>
      </c>
      <c r="K110" s="8"/>
      <c r="M110" s="23">
        <f t="shared" si="33"/>
        <v>3412.5</v>
      </c>
      <c r="N110" s="23">
        <f t="shared" si="33"/>
        <v>1802.8</v>
      </c>
      <c r="O110" s="23">
        <f t="shared" si="34"/>
        <v>717</v>
      </c>
      <c r="P110" s="23">
        <f t="shared" si="34"/>
        <v>251.1</v>
      </c>
      <c r="Q110" s="23">
        <f t="shared" si="34"/>
        <v>176.71282309322035</v>
      </c>
      <c r="R110" s="23">
        <f t="shared" si="34"/>
        <v>11.807313829787233</v>
      </c>
      <c r="S110" s="23">
        <f t="shared" si="34"/>
        <v>863.74267000940154</v>
      </c>
      <c r="U110" s="17">
        <f t="shared" si="32"/>
        <v>7235.6628069324088</v>
      </c>
      <c r="X110" s="35">
        <f t="shared" si="35"/>
        <v>8321.0122279722691</v>
      </c>
      <c r="Y110" s="35">
        <f t="shared" si="36"/>
        <v>33284.048911889076</v>
      </c>
      <c r="Z110" s="36"/>
      <c r="AA110" s="42"/>
      <c r="AB110" s="45">
        <v>1573</v>
      </c>
      <c r="AC110" s="45">
        <f t="shared" si="37"/>
        <v>18876</v>
      </c>
      <c r="AD110" s="44">
        <v>18876</v>
      </c>
      <c r="AE110" s="44">
        <v>19135.234319999992</v>
      </c>
      <c r="AF110" s="44">
        <v>41292</v>
      </c>
      <c r="AG110" s="44">
        <v>55200</v>
      </c>
      <c r="AH110" s="44">
        <v>48246</v>
      </c>
      <c r="AI110" s="52">
        <v>19135.234319999992</v>
      </c>
      <c r="AJ110" s="2">
        <f t="shared" si="38"/>
        <v>0.56711850321964541</v>
      </c>
      <c r="AK110" s="2">
        <f t="shared" si="28"/>
        <v>0.56711850321964541</v>
      </c>
      <c r="AL110" s="2">
        <f t="shared" si="25"/>
        <v>0.57490704843799456</v>
      </c>
      <c r="AM110" s="2">
        <f t="shared" si="26"/>
        <v>1.2405942591092178</v>
      </c>
      <c r="AN110" s="2">
        <f t="shared" si="27"/>
        <v>1.6584520755310672</v>
      </c>
      <c r="AO110" s="2">
        <f t="shared" si="29"/>
        <v>1.4495231673201425</v>
      </c>
      <c r="AP110" s="2">
        <f t="shared" si="30"/>
        <v>0.57490704843799456</v>
      </c>
      <c r="AR110" s="1">
        <v>10404.1</v>
      </c>
      <c r="AS110" s="1">
        <v>168819.97808120097</v>
      </c>
      <c r="AT110" s="1">
        <v>2.2727214230000001</v>
      </c>
      <c r="AY110" s="21">
        <v>3441</v>
      </c>
      <c r="AZ110" s="21">
        <f t="shared" si="39"/>
        <v>132.34615384615384</v>
      </c>
      <c r="BA110" s="12">
        <v>1573</v>
      </c>
      <c r="BB110" s="12">
        <f t="shared" si="40"/>
        <v>60.5</v>
      </c>
      <c r="BD110" s="1">
        <v>4600</v>
      </c>
      <c r="BE110" s="1">
        <f t="shared" si="31"/>
        <v>176.92307692307693</v>
      </c>
    </row>
    <row r="111" spans="1:57" x14ac:dyDescent="0.15">
      <c r="A111" s="8">
        <v>1985</v>
      </c>
      <c r="C111" s="3">
        <v>19.11</v>
      </c>
      <c r="D111" s="3">
        <v>81.48</v>
      </c>
      <c r="E111" s="3">
        <v>276.57</v>
      </c>
      <c r="F111" s="3">
        <v>103.33</v>
      </c>
      <c r="G111" s="3">
        <v>90.25</v>
      </c>
      <c r="H111" s="3">
        <v>30.54</v>
      </c>
      <c r="I111" s="3">
        <v>300</v>
      </c>
      <c r="K111" s="8"/>
      <c r="M111" s="23">
        <f t="shared" si="33"/>
        <v>3478.02</v>
      </c>
      <c r="N111" s="23">
        <f t="shared" si="33"/>
        <v>1629.6000000000001</v>
      </c>
      <c r="O111" s="23">
        <f t="shared" si="34"/>
        <v>829.71</v>
      </c>
      <c r="P111" s="23">
        <f t="shared" si="34"/>
        <v>206.66</v>
      </c>
      <c r="Q111" s="23">
        <f t="shared" si="34"/>
        <v>270.75</v>
      </c>
      <c r="R111" s="23">
        <f t="shared" si="34"/>
        <v>91.62</v>
      </c>
      <c r="S111" s="23">
        <f t="shared" si="34"/>
        <v>900</v>
      </c>
      <c r="U111" s="17">
        <f t="shared" si="32"/>
        <v>7406.36</v>
      </c>
      <c r="X111" s="35">
        <f t="shared" si="35"/>
        <v>8517.3139999999985</v>
      </c>
      <c r="Y111" s="35">
        <f t="shared" si="36"/>
        <v>34069.255999999994</v>
      </c>
      <c r="Z111" s="36"/>
      <c r="AA111" s="42"/>
      <c r="AB111" s="45">
        <v>2602</v>
      </c>
      <c r="AC111" s="45">
        <f t="shared" si="37"/>
        <v>31224</v>
      </c>
      <c r="AD111" s="44">
        <v>31224</v>
      </c>
      <c r="AE111" s="44">
        <v>41060.371439999981</v>
      </c>
      <c r="AF111" s="44">
        <v>60708</v>
      </c>
      <c r="AG111" s="44">
        <v>54000</v>
      </c>
      <c r="AH111" s="44">
        <v>57354</v>
      </c>
      <c r="AI111" s="52">
        <v>41060.371439999981</v>
      </c>
      <c r="AJ111" s="2">
        <f t="shared" si="38"/>
        <v>0.9164861128754912</v>
      </c>
      <c r="AK111" s="2">
        <f t="shared" si="28"/>
        <v>0.9164861128754912</v>
      </c>
      <c r="AL111" s="2">
        <f t="shared" si="25"/>
        <v>1.2052030557990461</v>
      </c>
      <c r="AM111" s="2">
        <f t="shared" si="26"/>
        <v>1.7818997867167985</v>
      </c>
      <c r="AN111" s="2">
        <f t="shared" si="27"/>
        <v>1.5850067286470833</v>
      </c>
      <c r="AO111" s="2">
        <f t="shared" si="29"/>
        <v>1.6834532576819408</v>
      </c>
      <c r="AP111" s="2">
        <f t="shared" si="30"/>
        <v>1.2052030557990461</v>
      </c>
      <c r="AR111" s="1">
        <v>15297.2</v>
      </c>
      <c r="AS111" s="1">
        <v>186130.07506196358</v>
      </c>
      <c r="AT111" s="1">
        <v>2.5086464419999999</v>
      </c>
      <c r="AY111" s="21">
        <v>5059</v>
      </c>
      <c r="AZ111" s="21">
        <f t="shared" si="39"/>
        <v>194.57692307692307</v>
      </c>
      <c r="BA111" s="12">
        <v>2602</v>
      </c>
      <c r="BB111" s="12">
        <f t="shared" si="40"/>
        <v>100.07692307692308</v>
      </c>
      <c r="BD111" s="1">
        <v>4500</v>
      </c>
      <c r="BE111" s="1">
        <f t="shared" si="31"/>
        <v>173.07692307692307</v>
      </c>
    </row>
    <row r="112" spans="1:57" x14ac:dyDescent="0.15">
      <c r="A112" s="8">
        <v>1986</v>
      </c>
      <c r="C112" s="3">
        <v>30.35</v>
      </c>
      <c r="D112" s="3">
        <v>103.39</v>
      </c>
      <c r="E112" s="3">
        <v>320.27</v>
      </c>
      <c r="F112" s="3">
        <v>112.36</v>
      </c>
      <c r="G112" s="3">
        <v>119.42</v>
      </c>
      <c r="H112" s="3">
        <v>37.19</v>
      </c>
      <c r="I112" s="3">
        <v>415.58</v>
      </c>
      <c r="K112" s="8"/>
      <c r="M112" s="23">
        <f t="shared" si="33"/>
        <v>5523.7</v>
      </c>
      <c r="N112" s="23">
        <f t="shared" si="33"/>
        <v>2067.8000000000002</v>
      </c>
      <c r="O112" s="23">
        <f t="shared" si="34"/>
        <v>960.81</v>
      </c>
      <c r="P112" s="23">
        <f t="shared" si="34"/>
        <v>224.72</v>
      </c>
      <c r="Q112" s="23">
        <f t="shared" si="34"/>
        <v>358.26</v>
      </c>
      <c r="R112" s="23">
        <f t="shared" si="34"/>
        <v>111.57</v>
      </c>
      <c r="S112" s="23">
        <f t="shared" si="34"/>
        <v>1246.74</v>
      </c>
      <c r="U112" s="17">
        <f t="shared" si="32"/>
        <v>10493.599999999999</v>
      </c>
      <c r="X112" s="35">
        <f t="shared" si="35"/>
        <v>12067.639999999998</v>
      </c>
      <c r="Y112" s="35">
        <f t="shared" si="36"/>
        <v>48270.55999999999</v>
      </c>
      <c r="Z112" s="36"/>
      <c r="AA112" s="42"/>
      <c r="AB112" s="45">
        <v>5076</v>
      </c>
      <c r="AC112" s="45">
        <f t="shared" si="37"/>
        <v>60912</v>
      </c>
      <c r="AD112" s="44">
        <v>60912</v>
      </c>
      <c r="AE112" s="44">
        <v>56669.094959999988</v>
      </c>
      <c r="AF112" s="44">
        <v>105444</v>
      </c>
      <c r="AG112" s="44">
        <v>84000</v>
      </c>
      <c r="AH112" s="44">
        <v>94722</v>
      </c>
      <c r="AI112" s="52">
        <v>56669.094959999988</v>
      </c>
      <c r="AJ112" s="2">
        <f t="shared" si="38"/>
        <v>1.2618871626929542</v>
      </c>
      <c r="AK112" s="2">
        <f t="shared" si="28"/>
        <v>1.2618871626929542</v>
      </c>
      <c r="AL112" s="2">
        <f t="shared" si="25"/>
        <v>1.1739887616799971</v>
      </c>
      <c r="AM112" s="2">
        <f t="shared" si="26"/>
        <v>2.1844370564584299</v>
      </c>
      <c r="AN112" s="2">
        <f t="shared" si="27"/>
        <v>1.7401911227050197</v>
      </c>
      <c r="AO112" s="2">
        <f t="shared" si="29"/>
        <v>1.9623140895817248</v>
      </c>
      <c r="AP112" s="2">
        <f t="shared" si="30"/>
        <v>1.1739887616799971</v>
      </c>
      <c r="AR112" s="1">
        <v>26586.400000000001</v>
      </c>
      <c r="AS112" s="1">
        <v>231918.07352720658</v>
      </c>
      <c r="AT112" s="1">
        <v>3.1248715869999999</v>
      </c>
      <c r="AY112" s="21">
        <v>8787</v>
      </c>
      <c r="AZ112" s="21">
        <f t="shared" si="39"/>
        <v>337.96153846153845</v>
      </c>
      <c r="BA112" s="12">
        <v>5076</v>
      </c>
      <c r="BB112" s="12">
        <f t="shared" si="40"/>
        <v>195.23076923076923</v>
      </c>
      <c r="BD112" s="1">
        <v>7000</v>
      </c>
      <c r="BE112" s="1">
        <f t="shared" si="31"/>
        <v>269.23076923076923</v>
      </c>
    </row>
    <row r="113" spans="1:57" x14ac:dyDescent="0.15">
      <c r="A113" s="8">
        <v>1987</v>
      </c>
      <c r="C113" s="3">
        <v>55.05</v>
      </c>
      <c r="D113" s="3">
        <v>122.49</v>
      </c>
      <c r="E113" s="3">
        <v>487.67</v>
      </c>
      <c r="F113" s="3">
        <v>129.36000000000001</v>
      </c>
      <c r="G113" s="3">
        <v>136.44</v>
      </c>
      <c r="H113" s="3">
        <v>25.29</v>
      </c>
      <c r="I113" s="3">
        <v>532.99</v>
      </c>
      <c r="K113" s="8"/>
      <c r="M113" s="23">
        <f t="shared" si="33"/>
        <v>10019.1</v>
      </c>
      <c r="N113" s="23">
        <f t="shared" si="33"/>
        <v>2449.7999999999997</v>
      </c>
      <c r="O113" s="23">
        <f t="shared" si="34"/>
        <v>1463.01</v>
      </c>
      <c r="P113" s="23">
        <f t="shared" si="34"/>
        <v>258.72000000000003</v>
      </c>
      <c r="Q113" s="23">
        <f t="shared" si="34"/>
        <v>409.32</v>
      </c>
      <c r="R113" s="23">
        <f t="shared" si="34"/>
        <v>75.87</v>
      </c>
      <c r="S113" s="23">
        <f t="shared" si="34"/>
        <v>1598.97</v>
      </c>
      <c r="U113" s="17">
        <f t="shared" si="32"/>
        <v>16274.789999999999</v>
      </c>
      <c r="X113" s="35">
        <f t="shared" si="35"/>
        <v>18716.008499999996</v>
      </c>
      <c r="Y113" s="35">
        <f t="shared" si="36"/>
        <v>74864.033999999985</v>
      </c>
      <c r="Z113" s="36"/>
      <c r="AA113" s="42"/>
      <c r="AB113" s="45">
        <v>6882</v>
      </c>
      <c r="AC113" s="45">
        <f t="shared" si="37"/>
        <v>82584</v>
      </c>
      <c r="AD113" s="44">
        <v>82584</v>
      </c>
      <c r="AE113" s="44">
        <v>66303.927599999981</v>
      </c>
      <c r="AF113" s="44">
        <v>182592.00000000003</v>
      </c>
      <c r="AG113" s="44">
        <v>84000</v>
      </c>
      <c r="AH113" s="44">
        <v>133296</v>
      </c>
      <c r="AI113" s="52">
        <v>66303.927599999981</v>
      </c>
      <c r="AJ113" s="2">
        <f t="shared" si="38"/>
        <v>1.1031198238662909</v>
      </c>
      <c r="AK113" s="2">
        <f t="shared" si="28"/>
        <v>1.1031198238662909</v>
      </c>
      <c r="AL113" s="2">
        <f t="shared" si="25"/>
        <v>0.88565795960180282</v>
      </c>
      <c r="AM113" s="2">
        <f t="shared" si="26"/>
        <v>2.4389815809284343</v>
      </c>
      <c r="AN113" s="2">
        <f t="shared" si="27"/>
        <v>1.1220341132031439</v>
      </c>
      <c r="AO113" s="2">
        <f t="shared" si="29"/>
        <v>1.7805078470657889</v>
      </c>
      <c r="AP113" s="2">
        <f t="shared" si="30"/>
        <v>0.88565795960180282</v>
      </c>
      <c r="AR113" s="1">
        <v>46041.900000000009</v>
      </c>
      <c r="AS113" s="1">
        <v>305997.84340186807</v>
      </c>
      <c r="AT113" s="1">
        <v>4.3690837360000003</v>
      </c>
      <c r="AY113" s="21">
        <v>15216</v>
      </c>
      <c r="AZ113" s="21">
        <f t="shared" si="39"/>
        <v>585.23076923076928</v>
      </c>
      <c r="BA113" s="12">
        <v>6882</v>
      </c>
      <c r="BB113" s="12">
        <f t="shared" si="40"/>
        <v>264.69230769230768</v>
      </c>
      <c r="BD113" s="1">
        <v>7000</v>
      </c>
      <c r="BE113" s="1">
        <f t="shared" si="31"/>
        <v>269.23076923076923</v>
      </c>
    </row>
    <row r="114" spans="1:57" x14ac:dyDescent="0.15">
      <c r="A114" s="8">
        <v>1988</v>
      </c>
      <c r="C114" s="3">
        <v>67.25</v>
      </c>
      <c r="D114" s="3">
        <v>212.35</v>
      </c>
      <c r="E114" s="3">
        <v>548.79</v>
      </c>
      <c r="F114" s="3">
        <v>168.89</v>
      </c>
      <c r="G114" s="3">
        <v>141.80000000000001</v>
      </c>
      <c r="H114" s="3">
        <v>42.7</v>
      </c>
      <c r="I114" s="3">
        <v>803.89</v>
      </c>
      <c r="K114" s="8"/>
      <c r="M114" s="23">
        <f t="shared" si="33"/>
        <v>12239.5</v>
      </c>
      <c r="N114" s="23">
        <f t="shared" si="33"/>
        <v>4247</v>
      </c>
      <c r="O114" s="23">
        <f t="shared" si="34"/>
        <v>1646.37</v>
      </c>
      <c r="P114" s="23">
        <f t="shared" si="34"/>
        <v>337.78</v>
      </c>
      <c r="Q114" s="23">
        <f t="shared" si="34"/>
        <v>425.40000000000003</v>
      </c>
      <c r="R114" s="23">
        <f t="shared" si="34"/>
        <v>128.10000000000002</v>
      </c>
      <c r="S114" s="23">
        <f t="shared" si="34"/>
        <v>2411.67</v>
      </c>
      <c r="U114" s="17">
        <f t="shared" si="32"/>
        <v>21435.82</v>
      </c>
      <c r="X114" s="35">
        <f t="shared" si="35"/>
        <v>24651.192999999999</v>
      </c>
      <c r="Y114" s="35">
        <f t="shared" si="36"/>
        <v>98604.771999999997</v>
      </c>
      <c r="Z114" s="36"/>
      <c r="AA114" s="42"/>
      <c r="AB114" s="45">
        <v>8742</v>
      </c>
      <c r="AC114" s="45">
        <f t="shared" si="37"/>
        <v>104904</v>
      </c>
      <c r="AD114" s="44">
        <v>104904</v>
      </c>
      <c r="AE114" s="44">
        <v>85632.52151999998</v>
      </c>
      <c r="AF114" s="44">
        <v>256932</v>
      </c>
      <c r="AG114" s="44">
        <v>144000</v>
      </c>
      <c r="AH114" s="44">
        <v>200466</v>
      </c>
      <c r="AI114" s="52">
        <v>85632.52151999998</v>
      </c>
      <c r="AJ114" s="2">
        <f t="shared" si="38"/>
        <v>1.0638836019011331</v>
      </c>
      <c r="AK114" s="2">
        <f t="shared" si="28"/>
        <v>1.0638836019011331</v>
      </c>
      <c r="AL114" s="2">
        <f t="shared" si="25"/>
        <v>0.86844196059801226</v>
      </c>
      <c r="AM114" s="2">
        <f t="shared" si="26"/>
        <v>2.6056751087056922</v>
      </c>
      <c r="AN114" s="2">
        <f t="shared" si="27"/>
        <v>1.4603755688416378</v>
      </c>
      <c r="AO114" s="2">
        <f t="shared" si="29"/>
        <v>2.033025338773665</v>
      </c>
      <c r="AP114" s="2">
        <f t="shared" si="30"/>
        <v>0.86844196059801226</v>
      </c>
      <c r="AR114" s="1">
        <v>64779.30000000001</v>
      </c>
      <c r="AS114" s="1">
        <v>364442.68697132461</v>
      </c>
      <c r="AT114" s="1">
        <v>5.7391684170000001</v>
      </c>
      <c r="AY114" s="21">
        <v>21411</v>
      </c>
      <c r="AZ114" s="21">
        <f t="shared" si="39"/>
        <v>823.5</v>
      </c>
      <c r="BA114" s="12">
        <v>8742</v>
      </c>
      <c r="BB114" s="12">
        <f t="shared" si="40"/>
        <v>336.23076923076923</v>
      </c>
      <c r="BD114" s="1">
        <v>12000</v>
      </c>
      <c r="BE114" s="1">
        <f t="shared" si="31"/>
        <v>461.53846153846155</v>
      </c>
    </row>
    <row r="115" spans="1:57" x14ac:dyDescent="0.15">
      <c r="A115" s="8">
        <v>1989</v>
      </c>
      <c r="B115" s="5">
        <v>311.11</v>
      </c>
      <c r="C115" s="5">
        <v>60.08</v>
      </c>
      <c r="D115" s="5">
        <v>226.54</v>
      </c>
      <c r="E115" s="5">
        <v>770</v>
      </c>
      <c r="F115" s="5">
        <v>220</v>
      </c>
      <c r="G115" s="5">
        <v>158.61000000000001</v>
      </c>
      <c r="H115" s="3">
        <v>43.72</v>
      </c>
      <c r="I115" s="3">
        <v>955.44</v>
      </c>
      <c r="K115" s="8"/>
      <c r="L115" s="10">
        <f>B115*L$4</f>
        <v>64399.770000000004</v>
      </c>
      <c r="M115" s="23">
        <f t="shared" si="33"/>
        <v>10934.56</v>
      </c>
      <c r="N115" s="23">
        <f t="shared" si="33"/>
        <v>4530.8</v>
      </c>
      <c r="O115" s="23">
        <f t="shared" si="34"/>
        <v>2310</v>
      </c>
      <c r="P115" s="23">
        <f t="shared" si="34"/>
        <v>440</v>
      </c>
      <c r="Q115" s="23">
        <f t="shared" si="34"/>
        <v>475.83000000000004</v>
      </c>
      <c r="R115" s="23">
        <f t="shared" si="34"/>
        <v>131.16</v>
      </c>
      <c r="S115" s="23">
        <f t="shared" si="34"/>
        <v>2866.32</v>
      </c>
      <c r="U115" s="17">
        <f>SUM(M115:S115)</f>
        <v>21688.670000000002</v>
      </c>
      <c r="V115" s="11"/>
      <c r="X115" s="35">
        <f t="shared" si="35"/>
        <v>24941.970499999999</v>
      </c>
      <c r="Y115" s="35">
        <f t="shared" si="36"/>
        <v>99767.881999999998</v>
      </c>
      <c r="Z115" s="36"/>
      <c r="AA115" s="43"/>
      <c r="AB115" s="45">
        <v>13873</v>
      </c>
      <c r="AC115" s="45">
        <f>AB115*12</f>
        <v>166476</v>
      </c>
      <c r="AD115" s="44">
        <v>166476</v>
      </c>
      <c r="AE115" s="44">
        <v>106397.50103999997</v>
      </c>
      <c r="AF115" s="44">
        <v>441516</v>
      </c>
      <c r="AG115" s="44">
        <v>180000</v>
      </c>
      <c r="AH115" s="44">
        <v>310758</v>
      </c>
      <c r="AI115" s="52">
        <v>106397.50103999997</v>
      </c>
      <c r="AJ115" s="2">
        <f t="shared" si="38"/>
        <v>1.668633198006549</v>
      </c>
      <c r="AK115" s="2">
        <f t="shared" si="28"/>
        <v>1.668633198006549</v>
      </c>
      <c r="AL115" s="2">
        <f t="shared" si="25"/>
        <v>1.0664504338179694</v>
      </c>
      <c r="AM115" s="2">
        <f t="shared" si="26"/>
        <v>4.4254322247714954</v>
      </c>
      <c r="AN115" s="2">
        <f t="shared" si="27"/>
        <v>1.804187844741457</v>
      </c>
      <c r="AO115" s="2">
        <f t="shared" si="29"/>
        <v>3.1148100347564762</v>
      </c>
      <c r="AP115" s="2">
        <f t="shared" si="30"/>
        <v>1.0664504338179694</v>
      </c>
      <c r="AR115" s="1">
        <v>111338.90000000002</v>
      </c>
      <c r="AS115" s="1">
        <v>411347.46588693938</v>
      </c>
      <c r="AT115" s="1">
        <v>7.1873215799999999</v>
      </c>
      <c r="AY115" s="21">
        <v>36793</v>
      </c>
      <c r="AZ115" s="21">
        <f t="shared" si="39"/>
        <v>1415.1153846153845</v>
      </c>
      <c r="BA115" s="12">
        <v>13873</v>
      </c>
      <c r="BB115" s="12">
        <f t="shared" si="40"/>
        <v>533.57692307692309</v>
      </c>
      <c r="BD115" s="1">
        <v>15000</v>
      </c>
      <c r="BE115" s="1">
        <f t="shared" si="31"/>
        <v>576.92307692307691</v>
      </c>
    </row>
    <row r="116" spans="1:57" x14ac:dyDescent="0.15">
      <c r="A116" s="8">
        <v>1990</v>
      </c>
      <c r="B116" s="5"/>
      <c r="C116" s="5">
        <v>107.3</v>
      </c>
      <c r="D116" s="5">
        <v>254.9</v>
      </c>
      <c r="E116" s="5">
        <v>962.5</v>
      </c>
      <c r="F116" s="5">
        <v>225</v>
      </c>
      <c r="G116" s="5">
        <v>175.6</v>
      </c>
      <c r="H116" s="3">
        <v>58.7</v>
      </c>
      <c r="I116" s="3">
        <v>954</v>
      </c>
      <c r="K116" s="8"/>
      <c r="L116" s="10"/>
      <c r="M116" s="23">
        <f t="shared" si="33"/>
        <v>19528.599999999999</v>
      </c>
      <c r="N116" s="23">
        <f t="shared" si="33"/>
        <v>5098</v>
      </c>
      <c r="O116" s="23">
        <f t="shared" si="34"/>
        <v>2887.5</v>
      </c>
      <c r="P116" s="23">
        <f t="shared" si="34"/>
        <v>450</v>
      </c>
      <c r="Q116" s="23">
        <f t="shared" si="34"/>
        <v>526.79999999999995</v>
      </c>
      <c r="R116" s="23">
        <f t="shared" si="34"/>
        <v>176.10000000000002</v>
      </c>
      <c r="S116" s="23">
        <f t="shared" si="34"/>
        <v>2862</v>
      </c>
      <c r="U116" s="17">
        <f t="shared" si="32"/>
        <v>31528.999999999996</v>
      </c>
      <c r="V116" s="11"/>
      <c r="X116" s="35">
        <f t="shared" si="35"/>
        <v>36258.349999999991</v>
      </c>
      <c r="Y116" s="35">
        <f t="shared" si="36"/>
        <v>145033.39999999997</v>
      </c>
      <c r="Z116" s="36"/>
      <c r="AA116" s="43"/>
      <c r="AB116" s="45">
        <v>19183</v>
      </c>
      <c r="AC116" s="45">
        <f t="shared" ref="AC116:AC117" si="41">AB116*12</f>
        <v>230196</v>
      </c>
      <c r="AD116" s="44">
        <v>230196</v>
      </c>
      <c r="AE116" s="44">
        <v>139668.24287999995</v>
      </c>
      <c r="AF116" s="44">
        <v>540540</v>
      </c>
      <c r="AG116" s="44">
        <v>216000</v>
      </c>
      <c r="AH116" s="44">
        <v>378270</v>
      </c>
      <c r="AI116" s="52">
        <v>139668.24287999995</v>
      </c>
      <c r="AJ116" s="2">
        <f t="shared" si="38"/>
        <v>1.5871930189873509</v>
      </c>
      <c r="AK116" s="2">
        <f t="shared" si="28"/>
        <v>1.5871930189873509</v>
      </c>
      <c r="AL116" s="2">
        <f t="shared" si="25"/>
        <v>0.96300743745923334</v>
      </c>
      <c r="AM116" s="2">
        <f t="shared" si="26"/>
        <v>3.727003572970089</v>
      </c>
      <c r="AN116" s="2">
        <f t="shared" si="27"/>
        <v>1.4893121170709647</v>
      </c>
      <c r="AO116" s="2">
        <f t="shared" si="29"/>
        <v>2.6081578450205267</v>
      </c>
      <c r="AP116" s="2">
        <f t="shared" si="30"/>
        <v>0.96300743745923334</v>
      </c>
      <c r="AR116" s="1">
        <v>136305.40000000002</v>
      </c>
      <c r="AS116" s="1">
        <v>480773.9838850518</v>
      </c>
      <c r="AT116" s="1">
        <v>9.8644858929999995</v>
      </c>
      <c r="AY116" s="21">
        <v>45045</v>
      </c>
      <c r="AZ116" s="21">
        <f t="shared" si="39"/>
        <v>1732.5</v>
      </c>
      <c r="BA116" s="12">
        <v>19183</v>
      </c>
      <c r="BB116" s="12">
        <f t="shared" si="40"/>
        <v>737.80769230769226</v>
      </c>
      <c r="BD116" s="1">
        <v>18000</v>
      </c>
      <c r="BE116" s="1">
        <f t="shared" si="31"/>
        <v>692.30769230769226</v>
      </c>
    </row>
    <row r="117" spans="1:57" x14ac:dyDescent="0.15">
      <c r="A117" s="8">
        <v>1991</v>
      </c>
      <c r="B117" s="5">
        <v>244.44</v>
      </c>
      <c r="C117" s="5">
        <v>103.36</v>
      </c>
      <c r="D117" s="5">
        <v>290.13</v>
      </c>
      <c r="E117" s="5">
        <v>1145.83</v>
      </c>
      <c r="F117" s="5">
        <v>260.42</v>
      </c>
      <c r="G117" s="5">
        <v>142.78</v>
      </c>
      <c r="H117" s="3">
        <v>64.930000000000007</v>
      </c>
      <c r="I117" s="3">
        <v>1129.6300000000001</v>
      </c>
      <c r="K117" s="8"/>
      <c r="L117" s="10">
        <f>B117*L$4</f>
        <v>50599.08</v>
      </c>
      <c r="M117" s="23">
        <f t="shared" si="33"/>
        <v>18811.52</v>
      </c>
      <c r="N117" s="23">
        <f t="shared" si="33"/>
        <v>5802.6</v>
      </c>
      <c r="O117" s="23">
        <f t="shared" si="34"/>
        <v>3437.49</v>
      </c>
      <c r="P117" s="23">
        <f t="shared" si="34"/>
        <v>520.84</v>
      </c>
      <c r="Q117" s="23">
        <f t="shared" si="34"/>
        <v>428.34000000000003</v>
      </c>
      <c r="R117" s="23">
        <f t="shared" si="34"/>
        <v>194.79000000000002</v>
      </c>
      <c r="S117" s="23">
        <f t="shared" si="34"/>
        <v>3388.8900000000003</v>
      </c>
      <c r="U117" s="17">
        <f t="shared" si="32"/>
        <v>32584.47</v>
      </c>
      <c r="V117" s="11"/>
      <c r="X117" s="35">
        <f t="shared" si="35"/>
        <v>37472.140500000001</v>
      </c>
      <c r="Y117" s="35">
        <f t="shared" si="36"/>
        <v>149888.56200000001</v>
      </c>
      <c r="Z117" s="36"/>
      <c r="AA117" s="43"/>
      <c r="AB117" s="45">
        <v>25958</v>
      </c>
      <c r="AC117" s="45">
        <f t="shared" si="41"/>
        <v>311496</v>
      </c>
      <c r="AD117" s="44">
        <v>311496</v>
      </c>
      <c r="AE117" s="44">
        <v>161145.89064</v>
      </c>
      <c r="AF117" s="44">
        <v>410712</v>
      </c>
      <c r="AG117" s="44">
        <v>192000</v>
      </c>
      <c r="AH117" s="44">
        <v>301356</v>
      </c>
      <c r="AI117" s="52">
        <v>161145.89064</v>
      </c>
      <c r="AJ117" s="2">
        <f t="shared" si="38"/>
        <v>2.0781839244011162</v>
      </c>
      <c r="AK117" s="2">
        <f t="shared" si="28"/>
        <v>2.0781839244011162</v>
      </c>
      <c r="AL117" s="2">
        <f t="shared" si="25"/>
        <v>1.0751046543498095</v>
      </c>
      <c r="AM117" s="2">
        <f t="shared" si="26"/>
        <v>2.7401156867459973</v>
      </c>
      <c r="AN117" s="2">
        <f t="shared" si="27"/>
        <v>1.2809516445958031</v>
      </c>
      <c r="AO117" s="2">
        <f t="shared" si="29"/>
        <v>2.0105336656709003</v>
      </c>
      <c r="AP117" s="2">
        <f t="shared" si="30"/>
        <v>1.0751046543498095</v>
      </c>
      <c r="AR117" s="1">
        <v>103573.40000000002</v>
      </c>
      <c r="AS117" s="1">
        <v>514277.39739620523</v>
      </c>
      <c r="AT117" s="1">
        <v>11.643140430000001</v>
      </c>
      <c r="AU117" s="1">
        <f>CORREL(AT95:AT117,AS95:AS117)</f>
        <v>0.9782096005840395</v>
      </c>
      <c r="AY117" s="21">
        <v>34226</v>
      </c>
      <c r="AZ117" s="21">
        <f t="shared" si="39"/>
        <v>1316.3846153846155</v>
      </c>
      <c r="BA117" s="12">
        <v>25958</v>
      </c>
      <c r="BB117" s="12">
        <f t="shared" si="40"/>
        <v>998.38461538461536</v>
      </c>
      <c r="BD117" s="1">
        <v>16000</v>
      </c>
      <c r="BE117" s="1">
        <f t="shared" si="31"/>
        <v>615.38461538461536</v>
      </c>
    </row>
    <row r="118" spans="1:57" x14ac:dyDescent="0.15">
      <c r="A118" s="8">
        <v>1992</v>
      </c>
      <c r="B118" s="5"/>
      <c r="C118" s="5">
        <v>170.85</v>
      </c>
      <c r="D118" s="5">
        <v>311.42</v>
      </c>
      <c r="E118" s="5">
        <v>1274.67</v>
      </c>
      <c r="F118" s="5">
        <v>293</v>
      </c>
      <c r="G118" s="5">
        <v>287.22000000000003</v>
      </c>
      <c r="H118" s="3">
        <v>64.930000000000007</v>
      </c>
      <c r="I118" s="3">
        <v>1373.38</v>
      </c>
      <c r="K118" s="8"/>
      <c r="L118" s="10"/>
      <c r="M118" s="23">
        <f t="shared" si="33"/>
        <v>31094.7</v>
      </c>
      <c r="N118" s="23">
        <f t="shared" si="33"/>
        <v>6228.4000000000005</v>
      </c>
      <c r="O118" s="23">
        <f t="shared" si="34"/>
        <v>3824.01</v>
      </c>
      <c r="P118" s="23">
        <f t="shared" si="34"/>
        <v>586</v>
      </c>
      <c r="Q118" s="23">
        <f t="shared" si="34"/>
        <v>861.66000000000008</v>
      </c>
      <c r="R118" s="23">
        <f t="shared" si="34"/>
        <v>194.79000000000002</v>
      </c>
      <c r="S118" s="23">
        <f t="shared" si="34"/>
        <v>4120.1400000000003</v>
      </c>
      <c r="U118" s="17">
        <f t="shared" si="32"/>
        <v>46909.700000000004</v>
      </c>
      <c r="V118" s="11"/>
      <c r="X118" s="35">
        <f t="shared" si="35"/>
        <v>53946.154999999999</v>
      </c>
      <c r="Y118" s="35">
        <f t="shared" si="36"/>
        <v>215784.62</v>
      </c>
      <c r="Z118" s="37"/>
      <c r="AC118" s="46">
        <f>AC117*(AG118/AG117)</f>
        <v>408838.5</v>
      </c>
      <c r="AD118" s="44">
        <v>477291.16719805269</v>
      </c>
      <c r="AE118" s="44">
        <v>246916.52615999992</v>
      </c>
      <c r="AF118" s="44">
        <v>629315.33587027318</v>
      </c>
      <c r="AG118" s="44">
        <v>252000</v>
      </c>
      <c r="AH118" s="44">
        <v>461754.10593438236</v>
      </c>
      <c r="AI118" s="52">
        <v>246916.52615999992</v>
      </c>
      <c r="AJ118" s="2">
        <f t="shared" si="38"/>
        <v>1.8946600550122619</v>
      </c>
      <c r="AK118" s="2">
        <f t="shared" si="28"/>
        <v>2.2118868675536407</v>
      </c>
      <c r="AL118" s="2">
        <f t="shared" si="25"/>
        <v>1.1442730541222073</v>
      </c>
      <c r="AM118" s="2">
        <f t="shared" si="26"/>
        <v>2.9164049591220782</v>
      </c>
      <c r="AN118" s="2">
        <f t="shared" si="27"/>
        <v>1.167831145704453</v>
      </c>
      <c r="AO118" s="2">
        <f t="shared" si="29"/>
        <v>2.1398842324090679</v>
      </c>
      <c r="AP118" s="2">
        <f t="shared" si="30"/>
        <v>1.1442730541222073</v>
      </c>
      <c r="AS118" s="1">
        <v>533076.53497746342</v>
      </c>
      <c r="AT118" s="1">
        <v>12.81409889</v>
      </c>
      <c r="BD118" s="1">
        <v>21000</v>
      </c>
      <c r="BE118" s="1">
        <f t="shared" si="31"/>
        <v>807.69230769230774</v>
      </c>
    </row>
    <row r="119" spans="1:57" x14ac:dyDescent="0.15">
      <c r="A119" s="8">
        <v>1993</v>
      </c>
      <c r="B119" s="5">
        <v>400</v>
      </c>
      <c r="C119" s="5">
        <v>126.64</v>
      </c>
      <c r="D119" s="5">
        <v>402.73</v>
      </c>
      <c r="E119" s="5">
        <v>1503.99</v>
      </c>
      <c r="F119" s="5">
        <v>452.77</v>
      </c>
      <c r="G119" s="5">
        <v>203.33</v>
      </c>
      <c r="H119" s="3">
        <v>91.33</v>
      </c>
      <c r="I119" s="3">
        <v>1567.82</v>
      </c>
      <c r="K119" s="8"/>
      <c r="L119" s="10">
        <f>B119*L$4</f>
        <v>82800</v>
      </c>
      <c r="M119" s="23">
        <f t="shared" si="33"/>
        <v>23048.48</v>
      </c>
      <c r="N119" s="23">
        <f t="shared" si="33"/>
        <v>8054.6</v>
      </c>
      <c r="O119" s="23">
        <f t="shared" si="34"/>
        <v>4511.97</v>
      </c>
      <c r="P119" s="23">
        <f t="shared" si="34"/>
        <v>905.54</v>
      </c>
      <c r="Q119" s="23">
        <f t="shared" si="34"/>
        <v>609.99</v>
      </c>
      <c r="R119" s="23">
        <f t="shared" si="34"/>
        <v>273.99</v>
      </c>
      <c r="S119" s="23">
        <f t="shared" si="34"/>
        <v>4703.46</v>
      </c>
      <c r="U119" s="17">
        <f t="shared" si="32"/>
        <v>42108.03</v>
      </c>
      <c r="V119" s="11"/>
      <c r="X119" s="35">
        <f t="shared" si="35"/>
        <v>48424.234499999991</v>
      </c>
      <c r="Y119" s="35">
        <f t="shared" si="36"/>
        <v>193696.93799999997</v>
      </c>
      <c r="Z119" s="36"/>
      <c r="AC119" s="46">
        <f t="shared" ref="AC119:AC126" si="42">AC118*(AG119/AG118)</f>
        <v>700866</v>
      </c>
      <c r="AD119" s="44">
        <v>804278.84891494398</v>
      </c>
      <c r="AE119" s="44">
        <v>416076.71183999989</v>
      </c>
      <c r="AF119" s="44">
        <v>1060453.3432068292</v>
      </c>
      <c r="AG119" s="44">
        <v>432000</v>
      </c>
      <c r="AH119" s="44">
        <v>778097.49336624495</v>
      </c>
      <c r="AI119" s="52">
        <v>416076.71183999989</v>
      </c>
      <c r="AJ119" s="2">
        <f t="shared" si="38"/>
        <v>3.6183638586997184</v>
      </c>
      <c r="AK119" s="2">
        <f t="shared" si="28"/>
        <v>4.1522538106149316</v>
      </c>
      <c r="AL119" s="2">
        <f t="shared" si="25"/>
        <v>2.1480809977491742</v>
      </c>
      <c r="AM119" s="2">
        <f t="shared" si="26"/>
        <v>5.4748069543919655</v>
      </c>
      <c r="AN119" s="2">
        <f t="shared" si="27"/>
        <v>2.2302882247937243</v>
      </c>
      <c r="AO119" s="2">
        <f t="shared" si="29"/>
        <v>4.0170872157320581</v>
      </c>
      <c r="AP119" s="2">
        <f t="shared" si="30"/>
        <v>2.1480809977491742</v>
      </c>
      <c r="AR119" s="1">
        <f>CORREL(AC101:AC117,AR101:AR117)</f>
        <v>0.93819380303665756</v>
      </c>
      <c r="AS119" s="1">
        <v>579609.05374295427</v>
      </c>
      <c r="AT119" s="1">
        <v>16.012430519999999</v>
      </c>
      <c r="AY119" s="1" t="e">
        <f>CORREL(AY101:AY117,#REF!)</f>
        <v>#REF!</v>
      </c>
      <c r="AZ119" s="1" t="e">
        <f>CORREL(AZ101:AZ117,#REF!)</f>
        <v>#REF!</v>
      </c>
      <c r="BD119" s="1">
        <v>36000</v>
      </c>
      <c r="BE119" s="1">
        <f t="shared" si="31"/>
        <v>1384.6153846153845</v>
      </c>
    </row>
    <row r="120" spans="1:57" x14ac:dyDescent="0.15">
      <c r="A120" s="8">
        <v>1994</v>
      </c>
      <c r="C120" s="3">
        <v>226.76</v>
      </c>
      <c r="D120" s="3">
        <v>552.59</v>
      </c>
      <c r="E120" s="3">
        <v>1643.06</v>
      </c>
      <c r="F120" s="3">
        <v>591.66999999999996</v>
      </c>
      <c r="G120" s="3">
        <v>378.75</v>
      </c>
      <c r="H120" s="3">
        <v>83.67</v>
      </c>
      <c r="I120" s="3">
        <v>1930.83</v>
      </c>
      <c r="K120" s="8"/>
      <c r="M120" s="23">
        <f t="shared" si="33"/>
        <v>41270.32</v>
      </c>
      <c r="N120" s="23">
        <f t="shared" si="33"/>
        <v>11051.800000000001</v>
      </c>
      <c r="O120" s="23">
        <f t="shared" si="34"/>
        <v>4929.18</v>
      </c>
      <c r="P120" s="23">
        <f t="shared" si="34"/>
        <v>1183.3399999999999</v>
      </c>
      <c r="Q120" s="23">
        <f t="shared" si="34"/>
        <v>1136.25</v>
      </c>
      <c r="R120" s="23">
        <f t="shared" si="34"/>
        <v>251.01</v>
      </c>
      <c r="S120" s="23">
        <f t="shared" si="34"/>
        <v>5792.49</v>
      </c>
      <c r="U120" s="17">
        <f t="shared" si="32"/>
        <v>65614.39</v>
      </c>
      <c r="X120" s="35">
        <f t="shared" si="35"/>
        <v>75456.54849999999</v>
      </c>
      <c r="Y120" s="35">
        <f t="shared" si="36"/>
        <v>301826.19399999996</v>
      </c>
      <c r="Z120" s="38"/>
      <c r="AC120" s="46">
        <f t="shared" si="42"/>
        <v>876082.5</v>
      </c>
      <c r="AD120" s="44">
        <v>1210878.539271144</v>
      </c>
      <c r="AE120" s="44">
        <v>626422.49231999973</v>
      </c>
      <c r="AF120" s="44">
        <v>1596560.9401762143</v>
      </c>
      <c r="AG120" s="44">
        <v>540000</v>
      </c>
      <c r="AH120" s="44">
        <v>1171461.3127635501</v>
      </c>
      <c r="AI120" s="52">
        <v>626422.49231999973</v>
      </c>
      <c r="AJ120" s="2">
        <f t="shared" si="38"/>
        <v>2.9026059282316634</v>
      </c>
      <c r="AK120" s="2">
        <f t="shared" si="28"/>
        <v>4.0118404676008472</v>
      </c>
      <c r="AL120" s="2">
        <f t="shared" si="25"/>
        <v>2.0754411140339921</v>
      </c>
      <c r="AM120" s="2">
        <f t="shared" si="26"/>
        <v>5.2896699223401882</v>
      </c>
      <c r="AN120" s="2">
        <f t="shared" si="27"/>
        <v>1.7891091321252259</v>
      </c>
      <c r="AO120" s="2">
        <f t="shared" si="29"/>
        <v>3.8812446899938386</v>
      </c>
      <c r="AP120" s="2">
        <f t="shared" si="30"/>
        <v>2.0754411140339921</v>
      </c>
      <c r="AT120" s="1">
        <v>19.99474854</v>
      </c>
      <c r="BD120" s="1">
        <v>45000</v>
      </c>
      <c r="BE120" s="1">
        <f t="shared" si="31"/>
        <v>1730.7692307692307</v>
      </c>
    </row>
    <row r="121" spans="1:57" x14ac:dyDescent="0.15">
      <c r="A121" s="8">
        <v>1995</v>
      </c>
      <c r="C121" s="3">
        <v>372.94234251275088</v>
      </c>
      <c r="D121" s="3">
        <v>908.82081958511662</v>
      </c>
      <c r="E121" s="3">
        <v>2702.2695593976032</v>
      </c>
      <c r="F121" s="3">
        <v>973.09400156341201</v>
      </c>
      <c r="G121" s="3">
        <v>622.91370712076377</v>
      </c>
      <c r="H121" s="3">
        <v>132.74864091158162</v>
      </c>
      <c r="I121" s="3">
        <v>3187.8746661837818</v>
      </c>
      <c r="K121" s="8"/>
      <c r="M121" s="23">
        <f t="shared" si="33"/>
        <v>67875.506337320665</v>
      </c>
      <c r="N121" s="23">
        <f t="shared" si="33"/>
        <v>18176.416391702332</v>
      </c>
      <c r="O121" s="23">
        <f t="shared" si="34"/>
        <v>8106.8086781928096</v>
      </c>
      <c r="P121" s="23">
        <f t="shared" si="34"/>
        <v>1946.188003126824</v>
      </c>
      <c r="Q121" s="23">
        <f t="shared" si="34"/>
        <v>1868.7411213622913</v>
      </c>
      <c r="R121" s="23">
        <f t="shared" si="34"/>
        <v>398.24592273474485</v>
      </c>
      <c r="S121" s="23">
        <f t="shared" si="34"/>
        <v>9563.6239985513457</v>
      </c>
      <c r="U121" s="17">
        <f t="shared" si="32"/>
        <v>107935.53045299102</v>
      </c>
      <c r="X121" s="35">
        <f t="shared" si="35"/>
        <v>124125.86002093967</v>
      </c>
      <c r="Y121" s="35">
        <f t="shared" si="36"/>
        <v>496503.44008375867</v>
      </c>
      <c r="Z121" s="38"/>
      <c r="AC121" s="46">
        <f t="shared" si="42"/>
        <v>1012361.9999999999</v>
      </c>
      <c r="AD121" s="44">
        <v>2356059.8180259867</v>
      </c>
      <c r="AE121" s="44">
        <v>1218857.8915199998</v>
      </c>
      <c r="AF121" s="44">
        <v>3106499.0882100863</v>
      </c>
      <c r="AG121" s="44">
        <v>624000</v>
      </c>
      <c r="AH121" s="44">
        <v>2279363.9806644041</v>
      </c>
      <c r="AI121" s="52">
        <v>1218857.8915199998</v>
      </c>
      <c r="AJ121" s="2">
        <f t="shared" si="38"/>
        <v>2.0389828514163315</v>
      </c>
      <c r="AK121" s="2">
        <f t="shared" si="28"/>
        <v>4.7453041163793879</v>
      </c>
      <c r="AL121" s="2">
        <f t="shared" si="25"/>
        <v>2.4548830745550969</v>
      </c>
      <c r="AM121" s="2">
        <f t="shared" si="26"/>
        <v>6.256752395685373</v>
      </c>
      <c r="AN121" s="2">
        <f t="shared" si="27"/>
        <v>1.2567888752084639</v>
      </c>
      <c r="AO121" s="2">
        <f t="shared" si="29"/>
        <v>4.5908322010415112</v>
      </c>
      <c r="AP121" s="2">
        <f t="shared" si="30"/>
        <v>2.4548830745550969</v>
      </c>
      <c r="AT121" s="1">
        <v>31.88399385</v>
      </c>
      <c r="BD121" s="1">
        <v>52000</v>
      </c>
      <c r="BE121" s="1">
        <f t="shared" si="31"/>
        <v>2000</v>
      </c>
    </row>
    <row r="122" spans="1:57" x14ac:dyDescent="0.15">
      <c r="A122" s="8">
        <v>1996</v>
      </c>
      <c r="C122" s="3">
        <v>526.99742229985657</v>
      </c>
      <c r="D122" s="3">
        <v>1284.2366625007842</v>
      </c>
      <c r="E122" s="3">
        <v>3818.5234815840645</v>
      </c>
      <c r="F122" s="3">
        <v>1375.0598203040931</v>
      </c>
      <c r="G122" s="3">
        <v>880.22699636651384</v>
      </c>
      <c r="H122" s="3">
        <v>170.7546968369914</v>
      </c>
      <c r="I122" s="3">
        <v>5085.2602899095036</v>
      </c>
      <c r="K122" s="8"/>
      <c r="M122" s="23">
        <f t="shared" si="33"/>
        <v>95913.530858573897</v>
      </c>
      <c r="N122" s="23">
        <f t="shared" si="33"/>
        <v>25684.733250015684</v>
      </c>
      <c r="O122" s="23">
        <f t="shared" si="34"/>
        <v>11455.570444752193</v>
      </c>
      <c r="P122" s="23">
        <f t="shared" si="34"/>
        <v>2750.1196406081863</v>
      </c>
      <c r="Q122" s="23">
        <f t="shared" si="34"/>
        <v>2640.6809890995414</v>
      </c>
      <c r="R122" s="23">
        <f t="shared" si="34"/>
        <v>512.26409051097426</v>
      </c>
      <c r="S122" s="23">
        <f t="shared" si="34"/>
        <v>15255.780869728511</v>
      </c>
      <c r="U122" s="17">
        <f t="shared" si="32"/>
        <v>154212.68014328901</v>
      </c>
      <c r="X122" s="35">
        <f t="shared" si="35"/>
        <v>177344.58216478233</v>
      </c>
      <c r="Y122" s="35">
        <f t="shared" si="36"/>
        <v>709378.32865912933</v>
      </c>
      <c r="Z122" s="38"/>
      <c r="AC122" s="46">
        <f t="shared" si="42"/>
        <v>1148872.7055532176</v>
      </c>
      <c r="AD122" s="44">
        <v>2758085.3330590697</v>
      </c>
      <c r="AE122" s="44">
        <v>1426837.3187999995</v>
      </c>
      <c r="AF122" s="44">
        <v>3636575.5685830847</v>
      </c>
      <c r="AG122" s="44">
        <v>708142.51054979127</v>
      </c>
      <c r="AH122" s="44">
        <v>2668302.5259693507</v>
      </c>
      <c r="AI122" s="52">
        <v>1426837.3187999995</v>
      </c>
      <c r="AJ122" s="2">
        <f t="shared" si="38"/>
        <v>1.6195486373608605</v>
      </c>
      <c r="AK122" s="2">
        <f t="shared" si="28"/>
        <v>3.8880315645847503</v>
      </c>
      <c r="AL122" s="2">
        <f t="shared" si="25"/>
        <v>2.0113911874035044</v>
      </c>
      <c r="AM122" s="2">
        <f t="shared" si="26"/>
        <v>5.1264260855796921</v>
      </c>
      <c r="AN122" s="2">
        <f t="shared" si="27"/>
        <v>0.99825788572978535</v>
      </c>
      <c r="AO122" s="2">
        <f t="shared" si="29"/>
        <v>3.7614660868101093</v>
      </c>
      <c r="AP122" s="2">
        <f t="shared" si="30"/>
        <v>2.0113911874035044</v>
      </c>
      <c r="AT122" s="1">
        <v>46.729524089999998</v>
      </c>
    </row>
    <row r="123" spans="1:57" x14ac:dyDescent="0.15">
      <c r="A123" s="8">
        <v>1997</v>
      </c>
      <c r="C123" s="3">
        <v>648.63</v>
      </c>
      <c r="D123" s="3">
        <v>1149.1500000000001</v>
      </c>
      <c r="E123" s="3">
        <v>4416.67</v>
      </c>
      <c r="F123" s="3">
        <v>1008.33</v>
      </c>
      <c r="G123" s="3">
        <v>650</v>
      </c>
      <c r="H123" s="3">
        <v>326.67</v>
      </c>
      <c r="I123" s="3">
        <v>18087.96</v>
      </c>
      <c r="K123" s="8"/>
      <c r="M123" s="23">
        <f t="shared" si="33"/>
        <v>118050.66</v>
      </c>
      <c r="N123" s="23">
        <f t="shared" si="33"/>
        <v>22983</v>
      </c>
      <c r="O123" s="23">
        <f t="shared" si="34"/>
        <v>13250.01</v>
      </c>
      <c r="P123" s="23">
        <f t="shared" si="34"/>
        <v>2016.66</v>
      </c>
      <c r="Q123" s="23">
        <f t="shared" si="34"/>
        <v>1950</v>
      </c>
      <c r="R123" s="23">
        <f t="shared" si="34"/>
        <v>980.01</v>
      </c>
      <c r="S123" s="23">
        <f t="shared" si="34"/>
        <v>54263.88</v>
      </c>
      <c r="U123" s="17">
        <f t="shared" si="32"/>
        <v>213494.22000000003</v>
      </c>
      <c r="X123" s="35">
        <f t="shared" si="35"/>
        <v>245518.353</v>
      </c>
      <c r="Y123" s="35">
        <f t="shared" si="36"/>
        <v>982073.41200000001</v>
      </c>
      <c r="Z123" s="38"/>
      <c r="AC123" s="46">
        <f t="shared" si="42"/>
        <v>1200540.5695805328</v>
      </c>
      <c r="AD123" s="44">
        <v>2977983.9171723407</v>
      </c>
      <c r="AE123" s="44">
        <v>1540597.2167999994</v>
      </c>
      <c r="AF123" s="44">
        <v>3926515.0454249373</v>
      </c>
      <c r="AG123" s="44">
        <v>739989.56442285725</v>
      </c>
      <c r="AH123" s="44">
        <v>2881042.8427440086</v>
      </c>
      <c r="AI123" s="52">
        <v>1540597.2167999994</v>
      </c>
      <c r="AJ123" s="2">
        <f t="shared" si="38"/>
        <v>1.2224550170191684</v>
      </c>
      <c r="AK123" s="2">
        <f t="shared" si="28"/>
        <v>3.0323434895846062</v>
      </c>
      <c r="AL123" s="2">
        <f t="shared" si="25"/>
        <v>1.5687189959277701</v>
      </c>
      <c r="AM123" s="2">
        <f t="shared" si="26"/>
        <v>3.9981889311396377</v>
      </c>
      <c r="AN123" s="2">
        <f t="shared" si="27"/>
        <v>0.75349719825513128</v>
      </c>
      <c r="AO123" s="2">
        <f t="shared" si="29"/>
        <v>2.933632870557755</v>
      </c>
      <c r="AP123" s="2">
        <f t="shared" si="30"/>
        <v>1.5687189959277701</v>
      </c>
      <c r="AT123" s="1">
        <v>59.76008247</v>
      </c>
    </row>
    <row r="124" spans="1:57" x14ac:dyDescent="0.15">
      <c r="A124" s="8">
        <v>1998</v>
      </c>
      <c r="C124" s="3">
        <v>505.64</v>
      </c>
      <c r="D124" s="3">
        <v>1495.22</v>
      </c>
      <c r="E124" s="3">
        <v>5075</v>
      </c>
      <c r="F124" s="3">
        <v>1693.06</v>
      </c>
      <c r="G124" s="3">
        <v>1330.56</v>
      </c>
      <c r="H124" s="3">
        <v>403.06</v>
      </c>
      <c r="I124" s="3">
        <v>63641.67</v>
      </c>
      <c r="K124" s="8"/>
      <c r="M124" s="23">
        <f t="shared" si="33"/>
        <v>92026.48</v>
      </c>
      <c r="N124" s="23">
        <f t="shared" si="33"/>
        <v>29904.400000000001</v>
      </c>
      <c r="O124" s="23">
        <f t="shared" si="34"/>
        <v>15225</v>
      </c>
      <c r="P124" s="23">
        <f t="shared" si="34"/>
        <v>3386.12</v>
      </c>
      <c r="Q124" s="23">
        <f t="shared" si="34"/>
        <v>3991.68</v>
      </c>
      <c r="R124" s="23">
        <f t="shared" si="34"/>
        <v>1209.18</v>
      </c>
      <c r="S124" s="23">
        <f t="shared" si="34"/>
        <v>190925.01</v>
      </c>
      <c r="U124" s="17">
        <f t="shared" si="32"/>
        <v>336667.87</v>
      </c>
      <c r="X124" s="35">
        <f t="shared" si="35"/>
        <v>387168.05049999995</v>
      </c>
      <c r="Y124" s="35">
        <f t="shared" si="36"/>
        <v>1548672.2019999998</v>
      </c>
      <c r="Z124" s="38"/>
      <c r="AC124" s="46">
        <f t="shared" si="42"/>
        <v>1343162.4231698664</v>
      </c>
      <c r="AD124" s="44">
        <v>4532338.5273406701</v>
      </c>
      <c r="AE124" s="44">
        <v>2344709.8154399991</v>
      </c>
      <c r="AF124" s="44">
        <v>5975954.1735404022</v>
      </c>
      <c r="AG124" s="44">
        <v>827898.86627312843</v>
      </c>
      <c r="AH124" s="44">
        <v>4384799.1924303193</v>
      </c>
      <c r="AI124" s="52">
        <v>2344709.81544</v>
      </c>
      <c r="AJ124" s="2">
        <f t="shared" si="38"/>
        <v>0.86729936873359503</v>
      </c>
      <c r="AK124" s="2">
        <f t="shared" si="28"/>
        <v>2.9265964233667252</v>
      </c>
      <c r="AL124" s="2">
        <f t="shared" si="25"/>
        <v>1.5140129799010877</v>
      </c>
      <c r="AM124" s="2">
        <f t="shared" si="26"/>
        <v>3.8587598885179726</v>
      </c>
      <c r="AN124" s="2">
        <f t="shared" si="27"/>
        <v>0.53458625085667322</v>
      </c>
      <c r="AO124" s="2">
        <f t="shared" si="29"/>
        <v>2.8313281446956067</v>
      </c>
      <c r="AP124" s="2">
        <f t="shared" si="30"/>
        <v>1.5140129799010884</v>
      </c>
      <c r="AT124" s="1">
        <v>71.060136389999997</v>
      </c>
    </row>
    <row r="125" spans="1:57" x14ac:dyDescent="0.15">
      <c r="A125" s="8">
        <v>1999</v>
      </c>
      <c r="C125" s="3">
        <v>554.99</v>
      </c>
      <c r="D125" s="3">
        <v>1820.85</v>
      </c>
      <c r="E125" s="3">
        <v>6690.28</v>
      </c>
      <c r="F125" s="3">
        <v>2158.33</v>
      </c>
      <c r="G125" s="3">
        <v>1098.47</v>
      </c>
      <c r="H125" s="3">
        <v>447.22</v>
      </c>
      <c r="I125" s="3">
        <v>76083.33</v>
      </c>
      <c r="K125" s="8"/>
      <c r="M125" s="23">
        <f t="shared" si="33"/>
        <v>101008.18000000001</v>
      </c>
      <c r="N125" s="23">
        <f t="shared" si="33"/>
        <v>36417</v>
      </c>
      <c r="O125" s="23">
        <f t="shared" si="34"/>
        <v>20070.84</v>
      </c>
      <c r="P125" s="23">
        <f t="shared" si="34"/>
        <v>4316.66</v>
      </c>
      <c r="Q125" s="23">
        <f t="shared" si="34"/>
        <v>3295.41</v>
      </c>
      <c r="R125" s="23">
        <f t="shared" si="34"/>
        <v>1341.66</v>
      </c>
      <c r="S125" s="23">
        <f t="shared" si="34"/>
        <v>228249.99</v>
      </c>
      <c r="U125" s="17">
        <f t="shared" si="32"/>
        <v>394699.74</v>
      </c>
      <c r="X125" s="35">
        <f t="shared" si="35"/>
        <v>453904.70099999994</v>
      </c>
      <c r="Y125" s="35">
        <f t="shared" si="36"/>
        <v>1815618.8039999998</v>
      </c>
      <c r="Z125" s="38"/>
      <c r="AC125" s="46">
        <f t="shared" si="42"/>
        <v>1587401.4346033158</v>
      </c>
      <c r="AD125" s="44">
        <v>5797847.3146148315</v>
      </c>
      <c r="AE125" s="44">
        <v>2999394.1151999985</v>
      </c>
      <c r="AF125" s="44">
        <v>7644545.8891288694</v>
      </c>
      <c r="AG125" s="44">
        <v>978442.98303617595</v>
      </c>
      <c r="AH125" s="44">
        <v>5609112.3974082069</v>
      </c>
      <c r="AI125" s="52">
        <v>2999394.1151999985</v>
      </c>
      <c r="AJ125" s="2">
        <f t="shared" si="38"/>
        <v>0.874303257438237</v>
      </c>
      <c r="AK125" s="2">
        <f t="shared" si="28"/>
        <v>3.193317507971146</v>
      </c>
      <c r="AL125" s="2">
        <f t="shared" si="25"/>
        <v>1.6519955117186587</v>
      </c>
      <c r="AM125" s="2">
        <f t="shared" si="26"/>
        <v>4.2104355122821646</v>
      </c>
      <c r="AN125" s="2">
        <f t="shared" si="27"/>
        <v>0.53890330992417723</v>
      </c>
      <c r="AO125" s="2">
        <f>AH125/Y125</f>
        <v>3.0893667685368431</v>
      </c>
      <c r="AP125" s="2">
        <f t="shared" si="30"/>
        <v>1.6519955117186587</v>
      </c>
      <c r="AT125" s="1">
        <v>79.907005580000003</v>
      </c>
    </row>
    <row r="126" spans="1:57" x14ac:dyDescent="0.15">
      <c r="A126" s="8">
        <v>2000</v>
      </c>
      <c r="C126" s="3">
        <v>1116.32</v>
      </c>
      <c r="D126" s="3">
        <v>2833.33</v>
      </c>
      <c r="E126" s="3">
        <v>10333.33</v>
      </c>
      <c r="F126" s="3">
        <v>2918.06</v>
      </c>
      <c r="G126" s="3">
        <v>2430.4499999999998</v>
      </c>
      <c r="H126" s="3">
        <v>706.25</v>
      </c>
      <c r="I126" s="3">
        <v>124152.78</v>
      </c>
      <c r="K126" s="8"/>
      <c r="M126" s="23">
        <f t="shared" si="33"/>
        <v>203170.24</v>
      </c>
      <c r="N126" s="23">
        <f t="shared" si="33"/>
        <v>56666.6</v>
      </c>
      <c r="O126" s="23">
        <f t="shared" si="34"/>
        <v>30999.989999999998</v>
      </c>
      <c r="P126" s="23">
        <f t="shared" si="34"/>
        <v>5836.12</v>
      </c>
      <c r="Q126" s="23">
        <f t="shared" si="34"/>
        <v>7291.3499999999995</v>
      </c>
      <c r="R126" s="23">
        <f t="shared" si="34"/>
        <v>2118.75</v>
      </c>
      <c r="S126" s="23">
        <f t="shared" si="34"/>
        <v>372458.33999999997</v>
      </c>
      <c r="U126" s="17">
        <f t="shared" si="32"/>
        <v>678541.3899999999</v>
      </c>
      <c r="X126" s="35">
        <f t="shared" si="35"/>
        <v>780322.59849999985</v>
      </c>
      <c r="Y126" s="35">
        <f t="shared" si="36"/>
        <v>3121290.3939999994</v>
      </c>
      <c r="Z126" s="36">
        <f>Y125*(AT126/AT125)</f>
        <v>2272164.7380244625</v>
      </c>
      <c r="AC126" s="46">
        <f t="shared" si="42"/>
        <v>1771636.5427942818</v>
      </c>
      <c r="AD126" s="44">
        <v>6265018.3413898321</v>
      </c>
      <c r="AE126" s="44">
        <v>3241075.1999999979</v>
      </c>
      <c r="AF126" s="44">
        <v>8260517.672871884</v>
      </c>
      <c r="AG126" s="44">
        <v>1092001.8755184726</v>
      </c>
      <c r="AH126" s="44">
        <v>6061075.7996503124</v>
      </c>
      <c r="AI126" s="52">
        <v>3241075.1999999979</v>
      </c>
      <c r="AJ126" s="2">
        <f t="shared" si="38"/>
        <v>0.56759747385243842</v>
      </c>
      <c r="AK126" s="2">
        <f t="shared" si="38"/>
        <v>2.7572905417223237</v>
      </c>
      <c r="AL126" s="2">
        <f>AE126/Z126</f>
        <v>1.4264261502526248</v>
      </c>
      <c r="AM126" s="2">
        <f>AF126/Z126</f>
        <v>3.6355276246624642</v>
      </c>
      <c r="AN126" s="2">
        <f>AG126/Z126</f>
        <v>0.4805997810123202</v>
      </c>
      <c r="AO126" s="2">
        <f>AH126/Z126</f>
        <v>2.6675336071451072</v>
      </c>
      <c r="AP126" s="2">
        <f>AI126/Z126</f>
        <v>1.4264261502526248</v>
      </c>
      <c r="AT126" s="1">
        <v>100</v>
      </c>
    </row>
    <row r="127" spans="1:57" x14ac:dyDescent="0.15">
      <c r="A127" s="8">
        <v>2001</v>
      </c>
      <c r="C127" s="3">
        <v>3933.61</v>
      </c>
      <c r="D127" s="3">
        <v>4238.09</v>
      </c>
      <c r="E127" s="3">
        <v>15166.67</v>
      </c>
      <c r="F127" s="3">
        <v>4208.33</v>
      </c>
      <c r="G127" s="3">
        <v>7040.34</v>
      </c>
      <c r="H127" s="3">
        <v>954.17</v>
      </c>
      <c r="I127" s="3">
        <v>188427.22</v>
      </c>
      <c r="K127" s="8"/>
      <c r="M127" s="23">
        <f t="shared" si="33"/>
        <v>715917.02</v>
      </c>
      <c r="N127" s="23">
        <f t="shared" si="33"/>
        <v>84761.8</v>
      </c>
      <c r="O127" s="23">
        <f>E127*O$4</f>
        <v>45500.01</v>
      </c>
      <c r="P127" s="23">
        <f t="shared" ref="P127:Q127" si="43">F127*P$4</f>
        <v>8416.66</v>
      </c>
      <c r="Q127" s="23">
        <f t="shared" si="43"/>
        <v>21121.02</v>
      </c>
      <c r="R127" s="23">
        <f>H127*R$4</f>
        <v>2862.5099999999998</v>
      </c>
      <c r="S127" s="23">
        <f t="shared" ref="S127" si="44">I127*S$4</f>
        <v>565281.66</v>
      </c>
      <c r="U127" s="17">
        <f t="shared" si="32"/>
        <v>1443860.6800000002</v>
      </c>
      <c r="X127" s="35">
        <f t="shared" si="35"/>
        <v>1660439.7820000001</v>
      </c>
      <c r="Y127" s="35">
        <f t="shared" si="36"/>
        <v>6641759.1280000005</v>
      </c>
      <c r="Z127" s="36">
        <f t="shared" ref="Z127:Z136" si="45">Z126*(AT127/AT126)</f>
        <v>3020021.0681538717</v>
      </c>
      <c r="AC127" s="46">
        <f>AC126*(AG127/AG126)</f>
        <v>2010520.2362912856</v>
      </c>
      <c r="AD127" s="44">
        <v>6842966.2833830435</v>
      </c>
      <c r="AE127" s="44">
        <v>3540064.3871999974</v>
      </c>
      <c r="AF127" s="44">
        <v>9022550.4281943142</v>
      </c>
      <c r="AG127" s="44">
        <v>1239245.07976965</v>
      </c>
      <c r="AH127" s="44">
        <v>6620210.0421680538</v>
      </c>
      <c r="AI127" s="52">
        <v>3540064.3871999974</v>
      </c>
      <c r="AJ127" s="2">
        <f t="shared" si="38"/>
        <v>0.30270899584651206</v>
      </c>
      <c r="AK127" s="2">
        <f t="shared" si="38"/>
        <v>2.2658670681281454</v>
      </c>
      <c r="AL127" s="2">
        <f>AE127/Z127</f>
        <v>1.1721985732251949</v>
      </c>
      <c r="AM127" s="2">
        <f t="shared" ref="AM127:AM136" si="46">AF127/Z127</f>
        <v>2.9875786375588986</v>
      </c>
      <c r="AN127" s="2">
        <f t="shared" ref="AN127:AN136" si="47">AG127/Z127</f>
        <v>0.41034319026363486</v>
      </c>
      <c r="AO127" s="2">
        <f>AH127/Z127</f>
        <v>2.1921072379190272</v>
      </c>
      <c r="AP127" s="2">
        <f t="shared" ref="AP127:AP136" si="48">AI127/Z127</f>
        <v>1.1721985732251949</v>
      </c>
      <c r="AT127" s="1">
        <v>132.91382519999999</v>
      </c>
    </row>
    <row r="128" spans="1:57" x14ac:dyDescent="0.15">
      <c r="A128" s="8">
        <v>2002</v>
      </c>
      <c r="K128" s="8"/>
      <c r="Z128" s="36">
        <f>Z127*(AT128/AT127)</f>
        <v>3448112.1169406017</v>
      </c>
      <c r="AC128" s="46"/>
      <c r="AD128" s="44">
        <v>10081100.192231877</v>
      </c>
      <c r="AE128" s="44">
        <v>5215244.7193809198</v>
      </c>
      <c r="AF128" s="44">
        <v>13292077.015922958</v>
      </c>
      <c r="AG128" s="26">
        <v>1825663.5053463799</v>
      </c>
      <c r="AH128" s="26">
        <v>9752934.3218860887</v>
      </c>
      <c r="AI128" s="48">
        <v>5215244.7193809198</v>
      </c>
      <c r="AJ128" s="32">
        <f t="shared" ref="AJ128:AJ136" si="49">AG128/Z128</f>
        <v>0.5294675588931349</v>
      </c>
      <c r="AK128" s="2">
        <f>AD128/Z128</f>
        <v>2.9236578888207703</v>
      </c>
      <c r="AL128" s="2">
        <f>AE128/Z128</f>
        <v>1.5124927909850674</v>
      </c>
      <c r="AM128" s="2">
        <f t="shared" si="46"/>
        <v>3.8548853880414389</v>
      </c>
      <c r="AN128" s="2">
        <f t="shared" si="47"/>
        <v>0.5294675588931349</v>
      </c>
      <c r="AO128" s="2">
        <f>AH128/Z128</f>
        <v>2.8284852670450729</v>
      </c>
      <c r="AP128" s="2">
        <f t="shared" si="48"/>
        <v>1.5124927909850674</v>
      </c>
      <c r="AT128" s="1">
        <v>151.75449470000001</v>
      </c>
      <c r="AW128" s="2">
        <v>100</v>
      </c>
    </row>
    <row r="129" spans="1:55" x14ac:dyDescent="0.15">
      <c r="A129" s="8">
        <v>2003</v>
      </c>
      <c r="K129" s="8"/>
      <c r="Z129" s="36">
        <f t="shared" si="45"/>
        <v>4392335.3198738219</v>
      </c>
      <c r="AC129" s="46"/>
      <c r="AD129" s="44">
        <v>18005516.187975183</v>
      </c>
      <c r="AE129" s="44">
        <v>9314774.3230866417</v>
      </c>
      <c r="AF129" s="44">
        <v>23740534.596256971</v>
      </c>
      <c r="AG129" s="26">
        <v>3260756.58137391</v>
      </c>
      <c r="AH129" s="26">
        <v>17419390.092789151</v>
      </c>
      <c r="AI129" s="48">
        <v>9314774.3230866399</v>
      </c>
      <c r="AJ129" s="32">
        <f t="shared" si="49"/>
        <v>0.74237423691677107</v>
      </c>
      <c r="AK129" s="2">
        <f t="shared" ref="AK129:AK136" si="50">AD129/Z129</f>
        <v>4.099303645262772</v>
      </c>
      <c r="AL129" s="2">
        <f t="shared" ref="AL129:AL136" si="51">AE129/Z129</f>
        <v>2.1206883456598722</v>
      </c>
      <c r="AM129" s="2">
        <f t="shared" si="46"/>
        <v>5.4049913923554822</v>
      </c>
      <c r="AN129" s="2">
        <f t="shared" si="47"/>
        <v>0.74237423691677107</v>
      </c>
      <c r="AO129" s="2">
        <f t="shared" ref="AO129:AO136" si="52">AH129/Z129</f>
        <v>3.9658607151353724</v>
      </c>
      <c r="AP129" s="2">
        <f t="shared" si="48"/>
        <v>2.1206883456598717</v>
      </c>
      <c r="AT129" s="1">
        <v>193.3106014</v>
      </c>
    </row>
    <row r="130" spans="1:55" x14ac:dyDescent="0.15">
      <c r="A130" s="8">
        <v>2004</v>
      </c>
      <c r="K130" s="8"/>
      <c r="Z130" s="36">
        <f t="shared" si="45"/>
        <v>4946923.8235845771</v>
      </c>
      <c r="AC130" s="46"/>
      <c r="AD130" s="44">
        <v>21119345.53218491</v>
      </c>
      <c r="AE130" s="44">
        <v>10925648.308542775</v>
      </c>
      <c r="AF130" s="44">
        <v>27846163.810176458</v>
      </c>
      <c r="AG130" s="26">
        <v>3824663.7430129559</v>
      </c>
      <c r="AH130" s="26">
        <v>20431856.242767531</v>
      </c>
      <c r="AI130" s="48">
        <v>10925648.308542775</v>
      </c>
      <c r="AJ130" s="32">
        <f t="shared" si="49"/>
        <v>0.77313980958808792</v>
      </c>
      <c r="AK130" s="2">
        <f t="shared" si="50"/>
        <v>4.2691875366056635</v>
      </c>
      <c r="AL130" s="2">
        <f t="shared" si="51"/>
        <v>2.2085741964439571</v>
      </c>
      <c r="AM130" s="2">
        <f t="shared" si="46"/>
        <v>5.6289857703931503</v>
      </c>
      <c r="AN130" s="2">
        <f t="shared" si="47"/>
        <v>0.77313980958808792</v>
      </c>
      <c r="AO130" s="2">
        <f t="shared" si="52"/>
        <v>4.1302144466745521</v>
      </c>
      <c r="AP130" s="2">
        <f>AI130/Z130</f>
        <v>2.2085741964439571</v>
      </c>
      <c r="AT130" s="1">
        <v>217.7185369</v>
      </c>
    </row>
    <row r="131" spans="1:55" x14ac:dyDescent="0.15">
      <c r="A131" s="8">
        <v>2005</v>
      </c>
      <c r="K131" s="8"/>
      <c r="Z131" s="36">
        <f t="shared" si="45"/>
        <v>5697174.8699293211</v>
      </c>
      <c r="AC131" s="46"/>
      <c r="AD131" s="44">
        <v>30609999.042381011</v>
      </c>
      <c r="AE131" s="44">
        <v>15835437.88098092</v>
      </c>
      <c r="AF131" s="44">
        <v>40359728.300505899</v>
      </c>
      <c r="AG131" s="26">
        <v>5543398.7446553288</v>
      </c>
      <c r="AH131" s="26">
        <v>29613564.448390257</v>
      </c>
      <c r="AI131" s="48">
        <v>15835437.88098092</v>
      </c>
      <c r="AJ131" s="32">
        <f t="shared" si="49"/>
        <v>0.97300835435372546</v>
      </c>
      <c r="AK131" s="2">
        <f t="shared" si="50"/>
        <v>5.3728382472417868</v>
      </c>
      <c r="AL131" s="2">
        <f t="shared" si="51"/>
        <v>2.7795246315086994</v>
      </c>
      <c r="AM131" s="2">
        <f t="shared" si="46"/>
        <v>7.0841652611949053</v>
      </c>
      <c r="AN131" s="2">
        <f t="shared" si="47"/>
        <v>0.97300835435372546</v>
      </c>
      <c r="AO131" s="2">
        <f t="shared" si="52"/>
        <v>5.1979384738031822</v>
      </c>
      <c r="AP131" s="2">
        <f t="shared" si="48"/>
        <v>2.7795246315086994</v>
      </c>
      <c r="AT131" s="1">
        <v>250.73775570000001</v>
      </c>
      <c r="AW131" s="2">
        <v>162.30000000000001</v>
      </c>
    </row>
    <row r="132" spans="1:55" x14ac:dyDescent="0.15">
      <c r="A132" s="8">
        <v>2006</v>
      </c>
      <c r="K132" s="8"/>
      <c r="Z132" s="36">
        <f t="shared" si="45"/>
        <v>6316279.8940444691</v>
      </c>
      <c r="AA132" s="45"/>
      <c r="AB132" s="45"/>
      <c r="AC132" s="46"/>
      <c r="AD132" s="44">
        <v>34000406.042912751</v>
      </c>
      <c r="AE132" s="44">
        <v>17589393.487899721</v>
      </c>
      <c r="AF132" s="44">
        <v>44830029.171150766</v>
      </c>
      <c r="AG132" s="46">
        <v>6157393.4685557308</v>
      </c>
      <c r="AH132" s="46">
        <v>32893604.937039372</v>
      </c>
      <c r="AI132" s="52">
        <v>17589393.487899721</v>
      </c>
      <c r="AJ132" s="32">
        <f t="shared" si="49"/>
        <v>0.97484493591891797</v>
      </c>
      <c r="AK132" s="2">
        <f t="shared" si="50"/>
        <v>5.3829796356825881</v>
      </c>
      <c r="AL132" s="2">
        <f t="shared" si="51"/>
        <v>2.7847710650828681</v>
      </c>
      <c r="AM132" s="2">
        <f t="shared" si="46"/>
        <v>7.097536829142161</v>
      </c>
      <c r="AN132" s="2">
        <f t="shared" si="47"/>
        <v>0.97484493591891797</v>
      </c>
      <c r="AO132" s="2">
        <f t="shared" si="52"/>
        <v>5.2077497338353052</v>
      </c>
      <c r="AP132" s="2">
        <f t="shared" si="48"/>
        <v>2.7847710650828681</v>
      </c>
      <c r="AT132" s="1">
        <v>277.98512090000003</v>
      </c>
      <c r="AW132" s="2">
        <v>177.5</v>
      </c>
      <c r="BC132" s="12">
        <v>40</v>
      </c>
    </row>
    <row r="133" spans="1:55" x14ac:dyDescent="0.15">
      <c r="A133" s="8">
        <v>2007</v>
      </c>
      <c r="K133" s="8"/>
      <c r="Z133" s="36">
        <f t="shared" si="45"/>
        <v>7542055.634354163</v>
      </c>
      <c r="AA133" s="45"/>
      <c r="AB133" s="45"/>
      <c r="AC133" s="45"/>
      <c r="AD133" s="44">
        <v>40762574.359280378</v>
      </c>
      <c r="AE133" s="44">
        <v>21087658.749728601</v>
      </c>
      <c r="AF133" s="44">
        <v>53746046.306369133</v>
      </c>
      <c r="AG133" s="46">
        <v>7382006.2267658822</v>
      </c>
      <c r="AH133" s="46">
        <v>39435647.194876656</v>
      </c>
      <c r="AI133" s="52">
        <v>21087658.749728601</v>
      </c>
      <c r="AJ133" s="32">
        <f t="shared" si="49"/>
        <v>0.97877907359112371</v>
      </c>
      <c r="AK133" s="2">
        <f t="shared" si="50"/>
        <v>5.4047034834384293</v>
      </c>
      <c r="AL133" s="2">
        <f t="shared" si="51"/>
        <v>2.796009439876582</v>
      </c>
      <c r="AM133" s="2">
        <f t="shared" si="46"/>
        <v>7.1261800379136933</v>
      </c>
      <c r="AN133" s="2">
        <f t="shared" si="47"/>
        <v>0.97877907359112371</v>
      </c>
      <c r="AO133" s="2">
        <f t="shared" si="52"/>
        <v>5.2287664141917443</v>
      </c>
      <c r="AP133" s="2">
        <f t="shared" si="48"/>
        <v>2.796009439876582</v>
      </c>
      <c r="AT133" s="1">
        <v>331.93260629999997</v>
      </c>
      <c r="AW133" s="2">
        <v>202.3</v>
      </c>
      <c r="BC133" s="12">
        <v>52</v>
      </c>
    </row>
    <row r="134" spans="1:55" x14ac:dyDescent="0.15">
      <c r="A134" s="8">
        <v>2008</v>
      </c>
      <c r="K134" s="8"/>
      <c r="Z134" s="36">
        <f t="shared" si="45"/>
        <v>8788203.3537668642</v>
      </c>
      <c r="AD134" s="44">
        <v>46663933.565522149</v>
      </c>
      <c r="AE134" s="44">
        <v>24140602.560488269</v>
      </c>
      <c r="AF134" s="44">
        <v>61527074.127959043</v>
      </c>
      <c r="AG134" s="26">
        <v>8450728.4822075535</v>
      </c>
      <c r="AH134" s="26">
        <v>45144901.904266812</v>
      </c>
      <c r="AI134" s="48">
        <v>24140602.560488269</v>
      </c>
      <c r="AJ134" s="32">
        <f t="shared" si="49"/>
        <v>0.96159910530351356</v>
      </c>
      <c r="AK134" s="2">
        <f t="shared" si="50"/>
        <v>5.3098377093789839</v>
      </c>
      <c r="AL134" s="2">
        <f t="shared" si="51"/>
        <v>2.746932631018483</v>
      </c>
      <c r="AM134" s="2">
        <f t="shared" si="46"/>
        <v>7.0010981370369469</v>
      </c>
      <c r="AN134" s="2">
        <f t="shared" si="47"/>
        <v>0.96159910530351356</v>
      </c>
      <c r="AO134" s="2">
        <f t="shared" si="52"/>
        <v>5.1369887663007336</v>
      </c>
      <c r="AP134" s="2">
        <f t="shared" si="48"/>
        <v>2.746932631018483</v>
      </c>
      <c r="AT134" s="1">
        <v>386.77668069999999</v>
      </c>
      <c r="AW134" s="2">
        <v>220.4</v>
      </c>
    </row>
    <row r="135" spans="1:55" x14ac:dyDescent="0.15">
      <c r="A135" s="8">
        <v>2009</v>
      </c>
      <c r="K135" s="8"/>
      <c r="Z135" s="36">
        <f t="shared" si="45"/>
        <v>10478812.725806886</v>
      </c>
      <c r="AD135" s="44">
        <v>50265658.325940385</v>
      </c>
      <c r="AE135" s="44">
        <v>26003878.956839222</v>
      </c>
      <c r="AF135" s="44">
        <v>66276000.534079485</v>
      </c>
      <c r="AG135" s="26">
        <v>9102992.3548020236</v>
      </c>
      <c r="AH135" s="26">
        <v>48629381.213473342</v>
      </c>
      <c r="AI135" s="48">
        <v>26003878.956839222</v>
      </c>
      <c r="AJ135" s="32">
        <f t="shared" si="49"/>
        <v>0.86870455584948703</v>
      </c>
      <c r="AK135" s="2">
        <f t="shared" si="50"/>
        <v>4.7968848801112483</v>
      </c>
      <c r="AL135" s="2">
        <f t="shared" si="51"/>
        <v>2.481567295577074</v>
      </c>
      <c r="AM135" s="2">
        <f t="shared" si="46"/>
        <v>6.3247623817970391</v>
      </c>
      <c r="AN135" s="2">
        <f t="shared" si="47"/>
        <v>0.86870455584948703</v>
      </c>
      <c r="AO135" s="2">
        <f t="shared" si="52"/>
        <v>4.6407338775804678</v>
      </c>
      <c r="AP135" s="2">
        <f t="shared" si="48"/>
        <v>2.481567295577074</v>
      </c>
      <c r="AT135" s="1">
        <v>461.18190950000002</v>
      </c>
      <c r="AW135" s="2">
        <v>277.7</v>
      </c>
    </row>
    <row r="136" spans="1:55" x14ac:dyDescent="0.15">
      <c r="A136" s="8">
        <v>2010</v>
      </c>
      <c r="K136" s="8"/>
      <c r="Z136" s="36">
        <f t="shared" si="45"/>
        <v>11602207.65411371</v>
      </c>
      <c r="AD136" s="44">
        <v>60138548.372401759</v>
      </c>
      <c r="AE136" s="44">
        <v>31111410.545456115</v>
      </c>
      <c r="AF136" s="44">
        <v>79293549.448872104</v>
      </c>
      <c r="AG136" s="26">
        <v>10890949.493052782</v>
      </c>
      <c r="AH136" s="26">
        <v>58180883.168045498</v>
      </c>
      <c r="AI136" s="48">
        <v>31111410.5454561</v>
      </c>
      <c r="AJ136" s="32">
        <f t="shared" si="49"/>
        <v>0.93869630830053785</v>
      </c>
      <c r="AK136" s="2">
        <f t="shared" si="50"/>
        <v>5.1833711449802289</v>
      </c>
      <c r="AL136" s="2">
        <f t="shared" si="51"/>
        <v>2.6815078192834423</v>
      </c>
      <c r="AM136" s="2">
        <f t="shared" si="46"/>
        <v>6.8343501351449758</v>
      </c>
      <c r="AN136" s="2">
        <f t="shared" si="47"/>
        <v>0.93869630830053785</v>
      </c>
      <c r="AO136" s="2">
        <f t="shared" si="52"/>
        <v>5.0146390154822589</v>
      </c>
      <c r="AP136" s="2">
        <f t="shared" si="48"/>
        <v>2.681507819283441</v>
      </c>
      <c r="AT136" s="1">
        <v>510.62352390000001</v>
      </c>
      <c r="AW136" s="2">
        <v>310.60000000000002</v>
      </c>
    </row>
    <row r="137" spans="1:55" x14ac:dyDescent="0.15">
      <c r="A137" s="8">
        <v>2011</v>
      </c>
      <c r="K137" s="8"/>
    </row>
    <row r="138" spans="1:55" x14ac:dyDescent="0.15">
      <c r="A138" s="8">
        <v>2012</v>
      </c>
      <c r="K138" s="8"/>
    </row>
    <row r="140" spans="1:55" x14ac:dyDescent="0.15">
      <c r="AT140" s="1">
        <f>CORREL(AS95:AS119,AT95:AT119)</f>
        <v>0.96884264966262423</v>
      </c>
    </row>
  </sheetData>
  <mergeCells count="2">
    <mergeCell ref="L1:U1"/>
    <mergeCell ref="X2:AJ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T140"/>
  <sheetViews>
    <sheetView workbookViewId="0">
      <pane xSplit="1" ySplit="5" topLeftCell="U98" activePane="bottomRight" state="frozen"/>
      <selection pane="topRight" activeCell="B1" sqref="B1"/>
      <selection pane="bottomLeft" activeCell="A6" sqref="A6"/>
      <selection pane="bottomRight" activeCell="AD96" sqref="AD96:AD136"/>
    </sheetView>
  </sheetViews>
  <sheetFormatPr baseColWidth="10" defaultColWidth="10.6640625" defaultRowHeight="14" x14ac:dyDescent="0.15"/>
  <cols>
    <col min="1" max="1" width="9.5" style="3" customWidth="1"/>
    <col min="2" max="9" width="5.5" style="3" customWidth="1"/>
    <col min="10" max="10" width="6.1640625" style="3" customWidth="1"/>
    <col min="11" max="11" width="5.5" style="3" customWidth="1"/>
    <col min="12" max="12" width="6.83203125" style="6" customWidth="1"/>
    <col min="13" max="14" width="7.6640625" style="23" customWidth="1"/>
    <col min="15" max="15" width="8.33203125" style="23" customWidth="1"/>
    <col min="16" max="16" width="7.33203125" style="23" customWidth="1"/>
    <col min="17" max="17" width="8" style="23" customWidth="1"/>
    <col min="18" max="19" width="7" style="23" customWidth="1"/>
    <col min="20" max="20" width="7.83203125" style="23" customWidth="1"/>
    <col min="21" max="21" width="10.6640625" style="6"/>
    <col min="22" max="22" width="10.6640625" style="9"/>
    <col min="23" max="23" width="10.6640625" style="1"/>
    <col min="24" max="24" width="14.5" style="7" customWidth="1"/>
    <col min="25" max="25" width="16.33203125" style="7" customWidth="1"/>
    <col min="26" max="26" width="10.6640625" style="7"/>
    <col min="27" max="29" width="10.6640625" style="26"/>
    <col min="30" max="30" width="25.5" style="43" customWidth="1"/>
    <col min="31" max="31" width="25.5" style="2" customWidth="1"/>
    <col min="32" max="32" width="16.83203125" style="2" customWidth="1"/>
    <col min="33" max="33" width="15.1640625" style="1" customWidth="1"/>
    <col min="34" max="35" width="10.6640625" style="1"/>
    <col min="36" max="36" width="14.5" style="1" customWidth="1"/>
    <col min="37" max="37" width="10.6640625" style="1"/>
    <col min="38" max="38" width="10.6640625" style="2"/>
    <col min="39" max="39" width="10.6640625" style="1"/>
    <col min="40" max="40" width="17.5" style="1" customWidth="1"/>
    <col min="41" max="41" width="15.6640625" style="1" customWidth="1"/>
    <col min="42" max="42" width="16.6640625" style="1" customWidth="1"/>
    <col min="43" max="43" width="14.1640625" style="1" customWidth="1"/>
    <col min="44" max="44" width="10.6640625" style="1"/>
    <col min="45" max="45" width="16.5" style="1" customWidth="1"/>
    <col min="46" max="46" width="19.5" style="1" customWidth="1"/>
    <col min="47" max="16384" width="10.6640625" style="1"/>
  </cols>
  <sheetData>
    <row r="1" spans="1:46" x14ac:dyDescent="0.15">
      <c r="A1" s="4" t="s">
        <v>35</v>
      </c>
      <c r="E1" s="14"/>
      <c r="L1" s="56" t="s">
        <v>8</v>
      </c>
      <c r="M1" s="56"/>
      <c r="N1" s="56"/>
      <c r="O1" s="56"/>
      <c r="P1" s="56"/>
      <c r="Q1" s="56"/>
      <c r="R1" s="56"/>
      <c r="S1" s="56"/>
      <c r="T1" s="56"/>
      <c r="U1" s="56"/>
      <c r="V1" s="22"/>
      <c r="X1" s="7" t="s">
        <v>7</v>
      </c>
      <c r="AL1" s="2" t="s">
        <v>40</v>
      </c>
      <c r="AN1" s="1" t="s">
        <v>5</v>
      </c>
      <c r="AP1" s="1" t="s">
        <v>6</v>
      </c>
      <c r="AS1" s="1" t="s">
        <v>0</v>
      </c>
      <c r="AT1" s="1" t="s">
        <v>0</v>
      </c>
    </row>
    <row r="2" spans="1:46" x14ac:dyDescent="0.15">
      <c r="A2" s="5" t="s">
        <v>36</v>
      </c>
      <c r="B2" s="3" t="s">
        <v>9</v>
      </c>
      <c r="C2" s="3" t="s">
        <v>10</v>
      </c>
      <c r="D2" s="3" t="s">
        <v>52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L2" s="6" t="s">
        <v>9</v>
      </c>
      <c r="M2" s="23" t="s">
        <v>10</v>
      </c>
      <c r="N2" s="23" t="s">
        <v>52</v>
      </c>
      <c r="O2" s="23" t="s">
        <v>11</v>
      </c>
      <c r="P2" s="23" t="s">
        <v>12</v>
      </c>
      <c r="Q2" s="23" t="s">
        <v>13</v>
      </c>
      <c r="R2" s="23" t="s">
        <v>14</v>
      </c>
      <c r="S2" s="23" t="s">
        <v>15</v>
      </c>
      <c r="T2" s="23" t="s">
        <v>16</v>
      </c>
      <c r="U2" s="47" t="s">
        <v>17</v>
      </c>
      <c r="V2" s="22" t="s">
        <v>17</v>
      </c>
      <c r="X2" s="56" t="s">
        <v>45</v>
      </c>
      <c r="Y2" s="56"/>
      <c r="Z2" s="56"/>
      <c r="AA2" s="56"/>
      <c r="AB2" s="56"/>
      <c r="AC2" s="56"/>
      <c r="AD2" s="56"/>
      <c r="AE2" s="31"/>
      <c r="AF2" s="31"/>
      <c r="AJ2" s="22"/>
      <c r="AL2" s="2" t="s">
        <v>56</v>
      </c>
      <c r="AN2" s="1" t="s">
        <v>46</v>
      </c>
      <c r="AO2" s="1" t="s">
        <v>46</v>
      </c>
      <c r="AP2" s="1" t="s">
        <v>49</v>
      </c>
      <c r="AQ2" s="1" t="s">
        <v>49</v>
      </c>
      <c r="AR2" s="1" t="s">
        <v>49</v>
      </c>
      <c r="AS2" s="1" t="s">
        <v>1</v>
      </c>
      <c r="AT2" s="1" t="s">
        <v>1</v>
      </c>
    </row>
    <row r="3" spans="1:46" x14ac:dyDescent="0.15">
      <c r="A3" s="13" t="s">
        <v>43</v>
      </c>
      <c r="B3" s="3" t="s">
        <v>26</v>
      </c>
      <c r="C3" s="3" t="s">
        <v>26</v>
      </c>
      <c r="D3" s="3" t="s">
        <v>26</v>
      </c>
      <c r="E3" s="3" t="s">
        <v>26</v>
      </c>
      <c r="F3" s="3" t="s">
        <v>26</v>
      </c>
      <c r="G3" s="3" t="s">
        <v>26</v>
      </c>
      <c r="K3" s="20">
        <f>202/185</f>
        <v>1.0918918918918918</v>
      </c>
      <c r="L3" s="6" t="s">
        <v>18</v>
      </c>
      <c r="M3" s="23" t="s">
        <v>19</v>
      </c>
      <c r="O3" s="23" t="s">
        <v>20</v>
      </c>
      <c r="P3" s="23" t="s">
        <v>21</v>
      </c>
      <c r="Q3" s="23" t="s">
        <v>22</v>
      </c>
      <c r="R3" s="23" t="s">
        <v>23</v>
      </c>
      <c r="S3" s="23" t="s">
        <v>24</v>
      </c>
      <c r="T3" s="23" t="s">
        <v>22</v>
      </c>
      <c r="U3" s="47" t="s">
        <v>25</v>
      </c>
      <c r="V3" s="22" t="s">
        <v>32</v>
      </c>
      <c r="X3" s="7" t="s">
        <v>27</v>
      </c>
      <c r="AA3" s="26" t="s">
        <v>28</v>
      </c>
      <c r="AB3" s="26" t="s">
        <v>28</v>
      </c>
      <c r="AC3" s="26" t="s">
        <v>28</v>
      </c>
      <c r="AD3" s="54" t="s">
        <v>28</v>
      </c>
      <c r="AE3" s="31"/>
      <c r="AF3" s="31"/>
      <c r="AG3" s="1" t="s">
        <v>38</v>
      </c>
      <c r="AH3" s="1" t="s">
        <v>40</v>
      </c>
      <c r="AI3" s="1" t="s">
        <v>40</v>
      </c>
      <c r="AJ3" s="22"/>
      <c r="AL3" s="2" t="s">
        <v>79</v>
      </c>
      <c r="AN3" s="1" t="s">
        <v>2</v>
      </c>
      <c r="AO3" s="1" t="s">
        <v>2</v>
      </c>
      <c r="AP3" s="1" t="s">
        <v>50</v>
      </c>
      <c r="AQ3" s="1" t="s">
        <v>50</v>
      </c>
      <c r="AR3" s="1" t="s">
        <v>50</v>
      </c>
      <c r="AS3" s="1" t="s">
        <v>2</v>
      </c>
      <c r="AT3" s="1" t="s">
        <v>2</v>
      </c>
    </row>
    <row r="4" spans="1:46" ht="28" x14ac:dyDescent="0.15">
      <c r="A4" s="18" t="s">
        <v>44</v>
      </c>
      <c r="K4" s="20">
        <f>207/190</f>
        <v>1.0894736842105264</v>
      </c>
      <c r="L4" s="6">
        <v>207</v>
      </c>
      <c r="M4" s="23">
        <v>202</v>
      </c>
      <c r="O4" s="23">
        <v>3</v>
      </c>
      <c r="P4" s="23">
        <v>2</v>
      </c>
      <c r="Q4" s="23">
        <v>3</v>
      </c>
      <c r="R4" s="23">
        <v>3</v>
      </c>
      <c r="S4" s="23">
        <v>3</v>
      </c>
      <c r="T4" s="23">
        <v>3</v>
      </c>
      <c r="U4" s="19" t="s">
        <v>32</v>
      </c>
      <c r="V4" s="23"/>
      <c r="X4" s="7" t="s">
        <v>29</v>
      </c>
      <c r="Y4" s="7" t="s">
        <v>74</v>
      </c>
      <c r="Z4" s="7" t="s">
        <v>30</v>
      </c>
      <c r="AA4" s="39" t="s">
        <v>37</v>
      </c>
      <c r="AB4" s="39" t="s">
        <v>33</v>
      </c>
      <c r="AC4" s="39" t="s">
        <v>34</v>
      </c>
      <c r="AD4" s="54" t="s">
        <v>102</v>
      </c>
      <c r="AE4" s="31" t="s">
        <v>31</v>
      </c>
      <c r="AF4" s="31"/>
      <c r="AG4" s="1" t="s">
        <v>39</v>
      </c>
      <c r="AH4" s="1" t="s">
        <v>41</v>
      </c>
      <c r="AI4" s="1" t="s">
        <v>42</v>
      </c>
      <c r="AJ4" s="22"/>
      <c r="AL4" s="2" t="s">
        <v>80</v>
      </c>
      <c r="AN4" s="1" t="s">
        <v>47</v>
      </c>
      <c r="AO4" s="1" t="s">
        <v>48</v>
      </c>
      <c r="AP4" s="1" t="s">
        <v>47</v>
      </c>
      <c r="AQ4" s="1" t="s">
        <v>51</v>
      </c>
      <c r="AR4" s="1" t="s">
        <v>51</v>
      </c>
      <c r="AS4" s="1" t="s">
        <v>3</v>
      </c>
      <c r="AT4" s="1" t="s">
        <v>4</v>
      </c>
    </row>
    <row r="5" spans="1:46" x14ac:dyDescent="0.15">
      <c r="A5" s="29"/>
      <c r="K5" s="20"/>
      <c r="M5" s="23">
        <v>182</v>
      </c>
      <c r="N5" s="23">
        <v>20</v>
      </c>
      <c r="U5" s="19"/>
      <c r="V5" s="23"/>
      <c r="AA5" s="39"/>
      <c r="AB5" s="39"/>
      <c r="AC5" s="39" t="s">
        <v>104</v>
      </c>
      <c r="AD5" s="55" t="s">
        <v>103</v>
      </c>
      <c r="AE5" s="2" t="s">
        <v>98</v>
      </c>
      <c r="AJ5" s="22"/>
      <c r="AL5" s="2" t="s">
        <v>58</v>
      </c>
    </row>
    <row r="6" spans="1:46" x14ac:dyDescent="0.15">
      <c r="A6" s="8">
        <v>1880</v>
      </c>
      <c r="K6" s="8"/>
      <c r="L6" s="15">
        <v>1257</v>
      </c>
      <c r="M6" s="16">
        <v>370.342817487856</v>
      </c>
      <c r="N6" s="16"/>
      <c r="O6" s="16">
        <v>52.8</v>
      </c>
      <c r="P6" s="16">
        <v>39.6</v>
      </c>
      <c r="Q6" s="16">
        <v>30.935198750072384</v>
      </c>
      <c r="R6" s="16">
        <v>12.370905520563333</v>
      </c>
      <c r="S6" s="16">
        <v>7.20460644679713</v>
      </c>
      <c r="T6" s="16">
        <v>5.6489600845913239</v>
      </c>
      <c r="U6" s="23">
        <f>(M6*K$3)+O6+P6+Q6+R6+S6+T6</f>
        <v>552.93399043741294</v>
      </c>
      <c r="V6" s="22"/>
      <c r="X6" s="33">
        <f t="shared" ref="X6:X37" si="0">U6*1.15</f>
        <v>635.87408900302489</v>
      </c>
      <c r="Y6" s="33"/>
      <c r="Z6" s="33">
        <f>X6*4</f>
        <v>2543.4963560120996</v>
      </c>
      <c r="AA6" s="40">
        <v>10.392304845413264</v>
      </c>
      <c r="AB6" s="40"/>
      <c r="AC6" s="40">
        <f>AA6*312</f>
        <v>3242.3991117689384</v>
      </c>
      <c r="AD6" s="42"/>
      <c r="AE6" s="2">
        <f>AC6/Z6</f>
        <v>1.2747803251633651</v>
      </c>
    </row>
    <row r="7" spans="1:46" x14ac:dyDescent="0.15">
      <c r="A7" s="8">
        <v>1881</v>
      </c>
      <c r="K7" s="8"/>
      <c r="L7" s="15">
        <v>1257</v>
      </c>
      <c r="M7" s="16">
        <v>370.34281748785554</v>
      </c>
      <c r="N7" s="16"/>
      <c r="O7" s="16">
        <v>52.8</v>
      </c>
      <c r="P7" s="16">
        <v>39.6</v>
      </c>
      <c r="Q7" s="16">
        <v>30.935198750072384</v>
      </c>
      <c r="R7" s="16">
        <v>12.186002940435339</v>
      </c>
      <c r="S7" s="16">
        <v>7.096922306892802</v>
      </c>
      <c r="T7" s="16">
        <v>5.56452751876623</v>
      </c>
      <c r="U7" s="23">
        <f t="shared" ref="U7:U70" si="1">(M7*K$3)+O7+P7+Q7+R7+S7+T7</f>
        <v>552.55697115155488</v>
      </c>
      <c r="V7" s="22"/>
      <c r="X7" s="33">
        <f t="shared" si="0"/>
        <v>635.44051682428801</v>
      </c>
      <c r="Y7" s="33"/>
      <c r="Z7" s="33">
        <f t="shared" ref="Z7:Z70" si="2">X7*4</f>
        <v>2541.762067297152</v>
      </c>
      <c r="AA7" s="40">
        <v>10.392304845413264</v>
      </c>
      <c r="AB7" s="40"/>
      <c r="AC7" s="40">
        <f t="shared" ref="AC7:AC70" si="3">AA7*312</f>
        <v>3242.3991117689384</v>
      </c>
      <c r="AD7" s="42"/>
      <c r="AE7" s="2">
        <f t="shared" ref="AE7:AE70" si="4">AC7/Z7</f>
        <v>1.2756501300756395</v>
      </c>
    </row>
    <row r="8" spans="1:46" x14ac:dyDescent="0.15">
      <c r="A8" s="8">
        <v>1882</v>
      </c>
      <c r="K8" s="8"/>
      <c r="L8" s="15">
        <v>1257</v>
      </c>
      <c r="M8" s="16">
        <v>370.34281748785543</v>
      </c>
      <c r="N8" s="16"/>
      <c r="O8" s="16">
        <v>52.8</v>
      </c>
      <c r="P8" s="16">
        <v>39.6</v>
      </c>
      <c r="Q8" s="16">
        <v>30.935198750072377</v>
      </c>
      <c r="R8" s="16">
        <v>12.001100360307346</v>
      </c>
      <c r="S8" s="16">
        <v>6.989238166988474</v>
      </c>
      <c r="T8" s="16">
        <v>5.4800949529411351</v>
      </c>
      <c r="U8" s="23">
        <f t="shared" si="1"/>
        <v>552.17995186569738</v>
      </c>
      <c r="V8" s="22"/>
      <c r="X8" s="33">
        <f t="shared" si="0"/>
        <v>635.00694464555193</v>
      </c>
      <c r="Y8" s="33"/>
      <c r="Z8" s="33">
        <f t="shared" si="2"/>
        <v>2540.0277785822077</v>
      </c>
      <c r="AA8" s="40">
        <v>10.392304845413264</v>
      </c>
      <c r="AB8" s="40"/>
      <c r="AC8" s="40">
        <f t="shared" si="3"/>
        <v>3242.3991117689384</v>
      </c>
      <c r="AD8" s="42"/>
      <c r="AE8" s="2">
        <f t="shared" si="4"/>
        <v>1.276521122764563</v>
      </c>
    </row>
    <row r="9" spans="1:46" x14ac:dyDescent="0.15">
      <c r="A9" s="8">
        <v>1883</v>
      </c>
      <c r="K9" s="8"/>
      <c r="L9" s="15">
        <v>1257</v>
      </c>
      <c r="M9" s="16">
        <v>336.36641221374043</v>
      </c>
      <c r="N9" s="16"/>
      <c r="O9" s="16">
        <v>52.8</v>
      </c>
      <c r="P9" s="16">
        <v>39.6</v>
      </c>
      <c r="Q9" s="16">
        <v>28.663814278512561</v>
      </c>
      <c r="R9" s="16">
        <v>11.375563225270438</v>
      </c>
      <c r="S9" s="16">
        <v>6.6249359040452607</v>
      </c>
      <c r="T9" s="16">
        <v>5.1944542372005307</v>
      </c>
      <c r="U9" s="23">
        <f t="shared" si="1"/>
        <v>511.53452584597784</v>
      </c>
      <c r="V9" s="22"/>
      <c r="X9" s="33">
        <f t="shared" si="0"/>
        <v>588.26470472287451</v>
      </c>
      <c r="Y9" s="33"/>
      <c r="Z9" s="33">
        <f t="shared" si="2"/>
        <v>2353.058818891498</v>
      </c>
      <c r="AA9" s="40">
        <v>10.392304845413264</v>
      </c>
      <c r="AB9" s="40"/>
      <c r="AC9" s="40">
        <f t="shared" si="3"/>
        <v>3242.3991117689384</v>
      </c>
      <c r="AD9" s="42"/>
      <c r="AE9" s="2">
        <f t="shared" si="4"/>
        <v>1.3779507276815117</v>
      </c>
    </row>
    <row r="10" spans="1:46" x14ac:dyDescent="0.15">
      <c r="A10" s="8">
        <v>1884</v>
      </c>
      <c r="K10" s="8"/>
      <c r="L10" s="15">
        <v>1257</v>
      </c>
      <c r="M10" s="16">
        <v>336.36641221374043</v>
      </c>
      <c r="N10" s="16"/>
      <c r="O10" s="16">
        <v>52.8</v>
      </c>
      <c r="P10" s="16">
        <v>39.6</v>
      </c>
      <c r="Q10" s="16">
        <v>28.663814278512561</v>
      </c>
      <c r="R10" s="16">
        <v>11.531275264444151</v>
      </c>
      <c r="S10" s="16">
        <v>6.7156199658877904</v>
      </c>
      <c r="T10" s="16">
        <v>5.2655574472703588</v>
      </c>
      <c r="U10" s="23">
        <f t="shared" si="1"/>
        <v>511.85202515706391</v>
      </c>
      <c r="V10" s="22"/>
      <c r="X10" s="33">
        <f t="shared" si="0"/>
        <v>588.62982893062349</v>
      </c>
      <c r="Y10" s="33"/>
      <c r="Z10" s="33">
        <f t="shared" si="2"/>
        <v>2354.519315722494</v>
      </c>
      <c r="AA10" s="40">
        <v>10.392304845413264</v>
      </c>
      <c r="AB10" s="40"/>
      <c r="AC10" s="40">
        <f t="shared" si="3"/>
        <v>3242.3991117689384</v>
      </c>
      <c r="AD10" s="42"/>
      <c r="AE10" s="2">
        <f t="shared" si="4"/>
        <v>1.3770959915756711</v>
      </c>
    </row>
    <row r="11" spans="1:46" x14ac:dyDescent="0.15">
      <c r="A11" s="8">
        <v>1885</v>
      </c>
      <c r="K11" s="8"/>
      <c r="L11" s="15">
        <v>1257</v>
      </c>
      <c r="M11" s="16">
        <v>336.36641221374043</v>
      </c>
      <c r="N11" s="16"/>
      <c r="O11" s="16">
        <v>52.8</v>
      </c>
      <c r="P11" s="16">
        <v>39.6</v>
      </c>
      <c r="Q11" s="16">
        <v>28.663814278512561</v>
      </c>
      <c r="R11" s="16">
        <v>10.932628208161312</v>
      </c>
      <c r="S11" s="16">
        <v>6.3669780306727626</v>
      </c>
      <c r="T11" s="16">
        <v>4.9921956210015681</v>
      </c>
      <c r="U11" s="23">
        <f t="shared" si="1"/>
        <v>510.63137433929722</v>
      </c>
      <c r="V11" s="22"/>
      <c r="X11" s="33">
        <f t="shared" si="0"/>
        <v>587.22608049019175</v>
      </c>
      <c r="Y11" s="33"/>
      <c r="Z11" s="33">
        <f t="shared" si="2"/>
        <v>2348.904321960767</v>
      </c>
      <c r="AA11" s="40">
        <v>10.392304845413264</v>
      </c>
      <c r="AB11" s="40"/>
      <c r="AC11" s="40">
        <f t="shared" si="3"/>
        <v>3242.3991117689384</v>
      </c>
      <c r="AD11" s="42"/>
      <c r="AE11" s="2">
        <f t="shared" si="4"/>
        <v>1.3803879031830124</v>
      </c>
    </row>
    <row r="12" spans="1:46" x14ac:dyDescent="0.15">
      <c r="A12" s="8">
        <v>1886</v>
      </c>
      <c r="K12" s="8"/>
      <c r="L12" s="15">
        <v>1257</v>
      </c>
      <c r="M12" s="16">
        <v>336.36641221374043</v>
      </c>
      <c r="N12" s="16"/>
      <c r="O12" s="16">
        <v>52.8</v>
      </c>
      <c r="P12" s="16">
        <v>39.6</v>
      </c>
      <c r="Q12" s="16">
        <v>28.663814278512561</v>
      </c>
      <c r="R12" s="16">
        <v>10.567025984934167</v>
      </c>
      <c r="S12" s="16">
        <v>6.154057470407607</v>
      </c>
      <c r="T12" s="16">
        <v>4.8252496878671653</v>
      </c>
      <c r="U12" s="23">
        <f t="shared" si="1"/>
        <v>509.88590562267052</v>
      </c>
      <c r="V12" s="22"/>
      <c r="X12" s="33">
        <f t="shared" si="0"/>
        <v>586.368791466071</v>
      </c>
      <c r="Y12" s="33"/>
      <c r="Z12" s="33">
        <f t="shared" si="2"/>
        <v>2345.475165864284</v>
      </c>
      <c r="AA12" s="40">
        <v>10.392304845413264</v>
      </c>
      <c r="AB12" s="40"/>
      <c r="AC12" s="40">
        <f t="shared" si="3"/>
        <v>3242.3991117689384</v>
      </c>
      <c r="AD12" s="42"/>
      <c r="AE12" s="2">
        <f t="shared" si="4"/>
        <v>1.3824060723210203</v>
      </c>
    </row>
    <row r="13" spans="1:46" x14ac:dyDescent="0.15">
      <c r="A13" s="8">
        <v>1887</v>
      </c>
      <c r="K13" s="8"/>
      <c r="L13" s="15">
        <v>1257</v>
      </c>
      <c r="M13" s="16">
        <v>336.36641221374043</v>
      </c>
      <c r="N13" s="16"/>
      <c r="O13" s="16">
        <v>52.8</v>
      </c>
      <c r="P13" s="16">
        <v>39.6</v>
      </c>
      <c r="Q13" s="16">
        <v>28.663814278512561</v>
      </c>
      <c r="R13" s="16">
        <v>10.150762117941971</v>
      </c>
      <c r="S13" s="16">
        <v>4.8813353265662718</v>
      </c>
      <c r="T13" s="16">
        <v>4.3378542841331482</v>
      </c>
      <c r="U13" s="23">
        <f t="shared" si="1"/>
        <v>507.70952420810295</v>
      </c>
      <c r="V13" s="22"/>
      <c r="X13" s="33">
        <f t="shared" si="0"/>
        <v>583.86595283931831</v>
      </c>
      <c r="Y13" s="33"/>
      <c r="Z13" s="33">
        <f t="shared" si="2"/>
        <v>2335.4638113572732</v>
      </c>
      <c r="AA13" s="40">
        <v>10.392304845413264</v>
      </c>
      <c r="AB13" s="40"/>
      <c r="AC13" s="40">
        <f t="shared" si="3"/>
        <v>3242.3991117689384</v>
      </c>
      <c r="AD13" s="42"/>
      <c r="AE13" s="2">
        <f t="shared" si="4"/>
        <v>1.388331986135376</v>
      </c>
    </row>
    <row r="14" spans="1:46" x14ac:dyDescent="0.15">
      <c r="A14" s="8">
        <v>1888</v>
      </c>
      <c r="K14" s="8"/>
      <c r="L14" s="15">
        <v>1257</v>
      </c>
      <c r="M14" s="16">
        <v>327.87231089521157</v>
      </c>
      <c r="N14" s="16"/>
      <c r="O14" s="16">
        <v>46.199999999999996</v>
      </c>
      <c r="P14" s="16">
        <v>39.6</v>
      </c>
      <c r="Q14" s="16">
        <v>27.654746159903297</v>
      </c>
      <c r="R14" s="16">
        <v>10.337348002091884</v>
      </c>
      <c r="S14" s="16">
        <v>5.2266429759770645</v>
      </c>
      <c r="T14" s="16">
        <v>4.4913442845656535</v>
      </c>
      <c r="U14" s="23">
        <f t="shared" si="1"/>
        <v>491.51119926487701</v>
      </c>
      <c r="V14" s="22"/>
      <c r="X14" s="33">
        <f t="shared" si="0"/>
        <v>565.23787915460855</v>
      </c>
      <c r="Y14" s="33"/>
      <c r="Z14" s="33">
        <f t="shared" si="2"/>
        <v>2260.9515166184342</v>
      </c>
      <c r="AA14" s="40">
        <v>10.392304845413264</v>
      </c>
      <c r="AB14" s="40"/>
      <c r="AC14" s="40">
        <f t="shared" si="3"/>
        <v>3242.3991117689384</v>
      </c>
      <c r="AD14" s="42"/>
      <c r="AE14" s="2">
        <f t="shared" si="4"/>
        <v>1.4340860862944973</v>
      </c>
    </row>
    <row r="15" spans="1:46" x14ac:dyDescent="0.15">
      <c r="A15" s="8">
        <v>1889</v>
      </c>
      <c r="K15" s="8"/>
      <c r="L15" s="15">
        <v>1257</v>
      </c>
      <c r="M15" s="16">
        <v>327.87231089521157</v>
      </c>
      <c r="N15" s="16"/>
      <c r="O15" s="16">
        <v>46.199999999999996</v>
      </c>
      <c r="P15" s="16">
        <v>39.6</v>
      </c>
      <c r="Q15" s="16">
        <v>27.654746159903297</v>
      </c>
      <c r="R15" s="16">
        <v>10.981964621530942</v>
      </c>
      <c r="S15" s="16">
        <v>5.3294918487195346</v>
      </c>
      <c r="T15" s="16">
        <v>4.7070424863283025</v>
      </c>
      <c r="U15" s="23">
        <f t="shared" si="1"/>
        <v>492.47436295882125</v>
      </c>
      <c r="V15" s="22"/>
      <c r="X15" s="33">
        <f t="shared" si="0"/>
        <v>566.34551740264442</v>
      </c>
      <c r="Y15" s="33"/>
      <c r="Z15" s="33">
        <f t="shared" si="2"/>
        <v>2265.3820696105777</v>
      </c>
      <c r="AA15" s="40">
        <v>10.392304845413264</v>
      </c>
      <c r="AB15" s="40"/>
      <c r="AC15" s="40">
        <f t="shared" si="3"/>
        <v>3242.3991117689384</v>
      </c>
      <c r="AD15" s="42"/>
      <c r="AE15" s="2">
        <f t="shared" si="4"/>
        <v>1.4312813521678096</v>
      </c>
    </row>
    <row r="16" spans="1:46" x14ac:dyDescent="0.15">
      <c r="A16" s="8">
        <v>1890</v>
      </c>
      <c r="K16" s="8"/>
      <c r="L16" s="15">
        <v>1257</v>
      </c>
      <c r="M16" s="16">
        <v>327.87231089521157</v>
      </c>
      <c r="N16" s="16"/>
      <c r="O16" s="16">
        <v>46.199999999999996</v>
      </c>
      <c r="P16" s="16">
        <v>39.6</v>
      </c>
      <c r="Q16" s="16">
        <v>27.654746159903297</v>
      </c>
      <c r="R16" s="16">
        <v>12.136293746123506</v>
      </c>
      <c r="S16" s="16">
        <v>2.5962145545834727</v>
      </c>
      <c r="T16" s="16">
        <v>4.2514010093512669</v>
      </c>
      <c r="U16" s="23">
        <f t="shared" si="1"/>
        <v>490.43977331230064</v>
      </c>
      <c r="V16" s="22"/>
      <c r="X16" s="33">
        <f t="shared" si="0"/>
        <v>564.00573930914572</v>
      </c>
      <c r="Y16" s="33"/>
      <c r="Z16" s="33">
        <f t="shared" si="2"/>
        <v>2256.0229572365829</v>
      </c>
      <c r="AA16" s="40">
        <v>10.392304845413264</v>
      </c>
      <c r="AB16" s="40"/>
      <c r="AC16" s="40">
        <f t="shared" si="3"/>
        <v>3242.3991117689384</v>
      </c>
      <c r="AD16" s="42"/>
      <c r="AE16" s="2">
        <f t="shared" si="4"/>
        <v>1.4372190235779223</v>
      </c>
    </row>
    <row r="17" spans="1:31" x14ac:dyDescent="0.15">
      <c r="A17" s="8">
        <v>1891</v>
      </c>
      <c r="K17" s="8"/>
      <c r="L17" s="15">
        <v>1047.5</v>
      </c>
      <c r="M17" s="16">
        <v>291.6308119361554</v>
      </c>
      <c r="N17" s="16"/>
      <c r="O17" s="16">
        <v>39.599999999999994</v>
      </c>
      <c r="P17" s="16">
        <v>33</v>
      </c>
      <c r="Q17" s="16">
        <v>24.349492055467543</v>
      </c>
      <c r="R17" s="16">
        <v>12.767734527071294</v>
      </c>
      <c r="S17" s="16">
        <v>4.9984887372674631</v>
      </c>
      <c r="T17" s="16">
        <v>5.1268485974479425</v>
      </c>
      <c r="U17" s="23">
        <f t="shared" si="1"/>
        <v>438.27188289619141</v>
      </c>
      <c r="V17" s="22"/>
      <c r="X17" s="33">
        <f t="shared" si="0"/>
        <v>504.01266533062011</v>
      </c>
      <c r="Y17" s="33"/>
      <c r="Z17" s="33">
        <f t="shared" si="2"/>
        <v>2016.0506613224804</v>
      </c>
      <c r="AA17" s="40">
        <v>10.392304845413264</v>
      </c>
      <c r="AB17" s="40"/>
      <c r="AC17" s="40">
        <f t="shared" si="3"/>
        <v>3242.3991117689384</v>
      </c>
      <c r="AD17" s="42"/>
      <c r="AE17" s="2">
        <f t="shared" si="4"/>
        <v>1.6082924769569049</v>
      </c>
    </row>
    <row r="18" spans="1:31" x14ac:dyDescent="0.15">
      <c r="A18" s="8">
        <v>1892</v>
      </c>
      <c r="K18" s="8"/>
      <c r="L18" s="15">
        <v>1257</v>
      </c>
      <c r="M18" s="16">
        <v>319.37820957668282</v>
      </c>
      <c r="N18" s="16"/>
      <c r="O18" s="16">
        <v>39.599999999999994</v>
      </c>
      <c r="P18" s="16">
        <v>39.6</v>
      </c>
      <c r="Q18" s="16">
        <v>26.64567804129404</v>
      </c>
      <c r="R18" s="16">
        <v>12.957865323261387</v>
      </c>
      <c r="S18" s="16">
        <v>4.5926151413692358</v>
      </c>
      <c r="T18" s="16">
        <v>5.0645910960287575</v>
      </c>
      <c r="U18" s="23">
        <f t="shared" si="1"/>
        <v>477.18722708568282</v>
      </c>
      <c r="V18" s="22"/>
      <c r="X18" s="33">
        <f t="shared" si="0"/>
        <v>548.76531114853515</v>
      </c>
      <c r="Y18" s="33"/>
      <c r="Z18" s="33">
        <f t="shared" si="2"/>
        <v>2195.0612445941406</v>
      </c>
      <c r="AA18" s="40">
        <v>10.392304845413264</v>
      </c>
      <c r="AB18" s="40"/>
      <c r="AC18" s="40">
        <f t="shared" si="3"/>
        <v>3242.3991117689384</v>
      </c>
      <c r="AD18" s="42"/>
      <c r="AE18" s="2">
        <f t="shared" si="4"/>
        <v>1.4771337791845744</v>
      </c>
    </row>
    <row r="19" spans="1:31" x14ac:dyDescent="0.15">
      <c r="A19" s="8">
        <v>1893</v>
      </c>
      <c r="K19" s="8"/>
      <c r="L19" s="15">
        <v>1257</v>
      </c>
      <c r="M19" s="16">
        <v>310.88410825815401</v>
      </c>
      <c r="N19" s="16"/>
      <c r="O19" s="16">
        <v>39.599999999999994</v>
      </c>
      <c r="P19" s="16">
        <v>39.6</v>
      </c>
      <c r="Q19" s="16">
        <v>26.07783192340408</v>
      </c>
      <c r="R19" s="16">
        <v>13.375721407017075</v>
      </c>
      <c r="S19" s="16">
        <v>4.9171151430571758</v>
      </c>
      <c r="T19" s="16">
        <v>5.2788148620388968</v>
      </c>
      <c r="U19" s="23">
        <f t="shared" si="1"/>
        <v>468.3013204606367</v>
      </c>
      <c r="V19" s="22"/>
      <c r="X19" s="33">
        <f t="shared" si="0"/>
        <v>538.54651852973211</v>
      </c>
      <c r="Y19" s="33"/>
      <c r="Z19" s="33">
        <f t="shared" si="2"/>
        <v>2154.1860741189284</v>
      </c>
      <c r="AA19" s="40">
        <v>10.392304845413264</v>
      </c>
      <c r="AB19" s="40"/>
      <c r="AC19" s="40">
        <f t="shared" si="3"/>
        <v>3242.3991117689384</v>
      </c>
      <c r="AD19" s="42"/>
      <c r="AE19" s="2">
        <f t="shared" si="4"/>
        <v>1.5051620427427996</v>
      </c>
    </row>
    <row r="20" spans="1:31" x14ac:dyDescent="0.15">
      <c r="A20" s="8">
        <v>1894</v>
      </c>
      <c r="K20" s="8"/>
      <c r="L20" s="15">
        <v>1257</v>
      </c>
      <c r="M20" s="16">
        <v>271.81124219292155</v>
      </c>
      <c r="N20" s="16"/>
      <c r="O20" s="16">
        <v>39.599999999999994</v>
      </c>
      <c r="P20" s="16">
        <v>23.1</v>
      </c>
      <c r="Q20" s="16">
        <v>22.362684779312023</v>
      </c>
      <c r="R20" s="16">
        <v>12.651821599507326</v>
      </c>
      <c r="S20" s="16">
        <v>4.4761270734932896</v>
      </c>
      <c r="T20" s="16">
        <v>4.9426599184754689</v>
      </c>
      <c r="U20" s="23">
        <f t="shared" si="1"/>
        <v>403.92178484630244</v>
      </c>
      <c r="V20" s="22"/>
      <c r="X20" s="33">
        <f t="shared" si="0"/>
        <v>464.51005257324778</v>
      </c>
      <c r="Y20" s="33"/>
      <c r="Z20" s="33">
        <f t="shared" si="2"/>
        <v>1858.0402102929911</v>
      </c>
      <c r="AA20" s="40">
        <v>10.392304845413264</v>
      </c>
      <c r="AB20" s="40"/>
      <c r="AC20" s="40">
        <f t="shared" si="3"/>
        <v>3242.3991117689384</v>
      </c>
      <c r="AD20" s="42"/>
      <c r="AE20" s="2">
        <f t="shared" si="4"/>
        <v>1.7450640162720967</v>
      </c>
    </row>
    <row r="21" spans="1:31" x14ac:dyDescent="0.15">
      <c r="A21" s="8">
        <v>1895</v>
      </c>
      <c r="K21" s="8"/>
      <c r="L21" s="15">
        <v>1257</v>
      </c>
      <c r="M21" s="16">
        <v>310.03469812630112</v>
      </c>
      <c r="N21" s="16"/>
      <c r="O21" s="16">
        <v>39.599999999999994</v>
      </c>
      <c r="P21" s="16">
        <v>23.1</v>
      </c>
      <c r="Q21" s="16">
        <v>24.917992309816835</v>
      </c>
      <c r="R21" s="16">
        <v>11.676143387290235</v>
      </c>
      <c r="S21" s="16">
        <v>4.3746323149868891</v>
      </c>
      <c r="T21" s="16">
        <v>4.6318171100746754</v>
      </c>
      <c r="U21" s="23">
        <f t="shared" si="1"/>
        <v>446.82495821142714</v>
      </c>
      <c r="V21" s="22"/>
      <c r="X21" s="33">
        <f t="shared" si="0"/>
        <v>513.84870194314112</v>
      </c>
      <c r="Y21" s="33"/>
      <c r="Z21" s="33">
        <f t="shared" si="2"/>
        <v>2055.3948077725645</v>
      </c>
      <c r="AA21" s="40">
        <v>10.392304845413264</v>
      </c>
      <c r="AB21" s="40"/>
      <c r="AC21" s="40">
        <f t="shared" si="3"/>
        <v>3242.3991117689384</v>
      </c>
      <c r="AD21" s="42"/>
      <c r="AE21" s="2">
        <f t="shared" si="4"/>
        <v>1.5775067152586286</v>
      </c>
    </row>
    <row r="22" spans="1:31" x14ac:dyDescent="0.15">
      <c r="A22" s="8">
        <v>1896</v>
      </c>
      <c r="K22" s="8"/>
      <c r="L22" s="15">
        <v>1257</v>
      </c>
      <c r="M22" s="16">
        <v>310.03469812630112</v>
      </c>
      <c r="N22" s="16"/>
      <c r="O22" s="16">
        <v>39.599999999999994</v>
      </c>
      <c r="P22" s="16">
        <v>23.1</v>
      </c>
      <c r="Q22" s="16">
        <v>24.917992309816835</v>
      </c>
      <c r="R22" s="16">
        <v>11.630147088976695</v>
      </c>
      <c r="S22" s="16">
        <v>4.3599570015789526</v>
      </c>
      <c r="T22" s="16">
        <v>4.6143089338668748</v>
      </c>
      <c r="U22" s="23">
        <f t="shared" si="1"/>
        <v>446.74677842349786</v>
      </c>
      <c r="V22" s="22"/>
      <c r="X22" s="33">
        <f t="shared" si="0"/>
        <v>513.75879518702254</v>
      </c>
      <c r="Y22" s="33"/>
      <c r="Z22" s="33">
        <f t="shared" si="2"/>
        <v>2055.0351807480902</v>
      </c>
      <c r="AA22" s="40">
        <v>10.392304845413264</v>
      </c>
      <c r="AB22" s="40"/>
      <c r="AC22" s="40">
        <f t="shared" si="3"/>
        <v>3242.3991117689384</v>
      </c>
      <c r="AD22" s="42"/>
      <c r="AE22" s="2">
        <f t="shared" si="4"/>
        <v>1.5777827757618312</v>
      </c>
    </row>
    <row r="23" spans="1:31" x14ac:dyDescent="0.15">
      <c r="A23" s="8">
        <v>1897</v>
      </c>
      <c r="K23" s="8"/>
      <c r="L23" s="15">
        <v>1257</v>
      </c>
      <c r="M23" s="16">
        <v>310.03469812630112</v>
      </c>
      <c r="N23" s="16"/>
      <c r="O23" s="16">
        <v>39.599999999999994</v>
      </c>
      <c r="P23" s="16">
        <v>23.1</v>
      </c>
      <c r="Q23" s="16">
        <v>24.917992309816835</v>
      </c>
      <c r="R23" s="16">
        <v>12.222415797712621</v>
      </c>
      <c r="S23" s="16">
        <v>4.1360746515992322</v>
      </c>
      <c r="T23" s="16">
        <v>4.7206152128439731</v>
      </c>
      <c r="U23" s="23">
        <f t="shared" si="1"/>
        <v>447.22147106123123</v>
      </c>
      <c r="V23" s="22"/>
      <c r="X23" s="33">
        <f t="shared" si="0"/>
        <v>514.30469172041592</v>
      </c>
      <c r="Y23" s="33"/>
      <c r="Z23" s="33">
        <f t="shared" si="2"/>
        <v>2057.2187668816637</v>
      </c>
      <c r="AA23" s="40">
        <v>10.392304845413264</v>
      </c>
      <c r="AB23" s="40"/>
      <c r="AC23" s="40">
        <f t="shared" si="3"/>
        <v>3242.3991117689384</v>
      </c>
      <c r="AD23" s="42"/>
      <c r="AE23" s="2">
        <f t="shared" si="4"/>
        <v>1.5761080756052861</v>
      </c>
    </row>
    <row r="24" spans="1:31" x14ac:dyDescent="0.15">
      <c r="A24" s="8">
        <v>1898</v>
      </c>
      <c r="K24" s="8"/>
      <c r="L24" s="15">
        <v>1257</v>
      </c>
      <c r="M24" s="16">
        <v>310.03469812630112</v>
      </c>
      <c r="N24" s="16"/>
      <c r="O24" s="16">
        <v>39.599999999999994</v>
      </c>
      <c r="P24" s="16">
        <v>23.1</v>
      </c>
      <c r="Q24" s="16">
        <v>24.917992309816835</v>
      </c>
      <c r="R24" s="16">
        <v>12.179560379267304</v>
      </c>
      <c r="S24" s="16">
        <v>4.1644458434647094</v>
      </c>
      <c r="T24" s="16">
        <v>4.7164354591832716</v>
      </c>
      <c r="U24" s="23">
        <f t="shared" si="1"/>
        <v>447.20280708099062</v>
      </c>
      <c r="V24" s="22"/>
      <c r="X24" s="33">
        <f t="shared" si="0"/>
        <v>514.28322814313913</v>
      </c>
      <c r="Y24" s="33"/>
      <c r="Z24" s="33">
        <f t="shared" si="2"/>
        <v>2057.1329125725565</v>
      </c>
      <c r="AA24" s="40">
        <v>10.392304845413264</v>
      </c>
      <c r="AB24" s="40"/>
      <c r="AC24" s="40">
        <f t="shared" si="3"/>
        <v>3242.3991117689384</v>
      </c>
      <c r="AD24" s="42"/>
      <c r="AE24" s="2">
        <f t="shared" si="4"/>
        <v>1.5761738543739219</v>
      </c>
    </row>
    <row r="25" spans="1:31" x14ac:dyDescent="0.15">
      <c r="A25" s="8">
        <v>1899</v>
      </c>
      <c r="K25" s="8"/>
      <c r="L25" s="15">
        <v>1257</v>
      </c>
      <c r="M25" s="16">
        <v>310.03469812630112</v>
      </c>
      <c r="N25" s="16"/>
      <c r="O25" s="16">
        <v>39.599999999999994</v>
      </c>
      <c r="P25" s="16">
        <v>23.1</v>
      </c>
      <c r="Q25" s="16">
        <v>24.917992309816835</v>
      </c>
      <c r="R25" s="16">
        <v>12.650174747837927</v>
      </c>
      <c r="S25" s="16">
        <v>4.4200338604692861</v>
      </c>
      <c r="T25" s="16">
        <v>4.9259977069696541</v>
      </c>
      <c r="U25" s="23">
        <f t="shared" si="1"/>
        <v>448.13857171435222</v>
      </c>
      <c r="V25" s="22"/>
      <c r="X25" s="33">
        <f t="shared" si="0"/>
        <v>515.35935747150506</v>
      </c>
      <c r="Y25" s="33"/>
      <c r="Z25" s="33">
        <f t="shared" si="2"/>
        <v>2061.4374298860203</v>
      </c>
      <c r="AA25" s="40">
        <v>10.392304845413264</v>
      </c>
      <c r="AB25" s="40"/>
      <c r="AC25" s="40">
        <f t="shared" si="3"/>
        <v>3242.3991117689384</v>
      </c>
      <c r="AD25" s="42"/>
      <c r="AE25" s="2">
        <f t="shared" si="4"/>
        <v>1.5728826229512167</v>
      </c>
    </row>
    <row r="26" spans="1:31" x14ac:dyDescent="0.15">
      <c r="A26" s="8">
        <v>1900</v>
      </c>
      <c r="K26" s="8"/>
      <c r="L26" s="15">
        <v>1257</v>
      </c>
      <c r="M26" s="16">
        <v>310.03469812630112</v>
      </c>
      <c r="N26" s="16"/>
      <c r="O26" s="16">
        <v>39.599999999999994</v>
      </c>
      <c r="P26" s="16">
        <v>23.1</v>
      </c>
      <c r="Q26" s="16">
        <v>24.917992309816835</v>
      </c>
      <c r="R26" s="16">
        <v>13.546950962572541</v>
      </c>
      <c r="S26" s="16">
        <v>4.6841187575930618</v>
      </c>
      <c r="T26" s="16">
        <v>5.2609906356642586</v>
      </c>
      <c r="U26" s="23">
        <f t="shared" si="1"/>
        <v>449.63442575490524</v>
      </c>
      <c r="V26" s="22"/>
      <c r="X26" s="33">
        <f t="shared" si="0"/>
        <v>517.07958961814097</v>
      </c>
      <c r="Y26" s="33"/>
      <c r="Z26" s="33">
        <f t="shared" si="2"/>
        <v>2068.3183584725639</v>
      </c>
      <c r="AA26" s="40">
        <v>10.392304845413264</v>
      </c>
      <c r="AB26" s="40"/>
      <c r="AC26" s="40">
        <f t="shared" si="3"/>
        <v>3242.3991117689384</v>
      </c>
      <c r="AD26" s="42"/>
      <c r="AE26" s="2">
        <f t="shared" si="4"/>
        <v>1.5676499212449206</v>
      </c>
    </row>
    <row r="27" spans="1:31" x14ac:dyDescent="0.15">
      <c r="A27" s="8">
        <v>1901</v>
      </c>
      <c r="K27" s="8"/>
      <c r="L27" s="15">
        <v>1257</v>
      </c>
      <c r="M27" s="16">
        <v>310.03469812630112</v>
      </c>
      <c r="N27" s="16"/>
      <c r="O27" s="16">
        <v>39.599999999999994</v>
      </c>
      <c r="P27" s="16">
        <v>23.1</v>
      </c>
      <c r="Q27" s="16">
        <v>24.917992309816835</v>
      </c>
      <c r="R27" s="16">
        <v>14.443727177307156</v>
      </c>
      <c r="S27" s="16">
        <v>4.9410989093448752</v>
      </c>
      <c r="T27" s="16">
        <v>5.5939333281717163</v>
      </c>
      <c r="U27" s="23">
        <f t="shared" si="1"/>
        <v>451.12112481389909</v>
      </c>
      <c r="V27" s="22"/>
      <c r="X27" s="33">
        <f t="shared" si="0"/>
        <v>518.78929353598392</v>
      </c>
      <c r="Y27" s="33"/>
      <c r="Z27" s="33">
        <f t="shared" si="2"/>
        <v>2075.1571741439357</v>
      </c>
      <c r="AA27" s="40">
        <v>10.392304845413264</v>
      </c>
      <c r="AB27" s="40"/>
      <c r="AC27" s="40">
        <f t="shared" si="3"/>
        <v>3242.3991117689384</v>
      </c>
      <c r="AD27" s="42"/>
      <c r="AE27" s="2">
        <f t="shared" si="4"/>
        <v>1.562483628791407</v>
      </c>
    </row>
    <row r="28" spans="1:31" x14ac:dyDescent="0.15">
      <c r="A28" s="8">
        <v>1902</v>
      </c>
      <c r="K28" s="8"/>
      <c r="L28" s="15">
        <v>1257</v>
      </c>
      <c r="M28" s="16">
        <v>310.03469812630112</v>
      </c>
      <c r="N28" s="16"/>
      <c r="O28" s="16">
        <v>39.599999999999994</v>
      </c>
      <c r="P28" s="16">
        <v>23.1</v>
      </c>
      <c r="Q28" s="16">
        <v>24.917992309816835</v>
      </c>
      <c r="R28" s="16">
        <v>14.623857777441831</v>
      </c>
      <c r="S28" s="16">
        <v>5.1365122093261943</v>
      </c>
      <c r="T28" s="16">
        <v>5.702305078821416</v>
      </c>
      <c r="U28" s="23">
        <f t="shared" si="1"/>
        <v>451.60504046466485</v>
      </c>
      <c r="V28" s="22"/>
      <c r="X28" s="33">
        <f t="shared" si="0"/>
        <v>519.34579653436458</v>
      </c>
      <c r="Y28" s="33"/>
      <c r="Z28" s="33">
        <f t="shared" si="2"/>
        <v>2077.3831861374583</v>
      </c>
      <c r="AA28" s="40">
        <v>10.392304845413264</v>
      </c>
      <c r="AB28" s="40"/>
      <c r="AC28" s="40">
        <f t="shared" si="3"/>
        <v>3242.3991117689384</v>
      </c>
      <c r="AD28" s="42"/>
      <c r="AE28" s="2">
        <f t="shared" si="4"/>
        <v>1.5608093554456988</v>
      </c>
    </row>
    <row r="29" spans="1:31" x14ac:dyDescent="0.15">
      <c r="A29" s="8">
        <v>1903</v>
      </c>
      <c r="K29" s="8"/>
      <c r="L29" s="15">
        <v>1257</v>
      </c>
      <c r="M29" s="16">
        <v>310.88410825815401</v>
      </c>
      <c r="N29" s="16"/>
      <c r="O29" s="16">
        <v>39.599999999999994</v>
      </c>
      <c r="P29" s="16">
        <v>23.1</v>
      </c>
      <c r="Q29" s="16">
        <v>24.97477692160583</v>
      </c>
      <c r="R29" s="16">
        <v>14.91632026171143</v>
      </c>
      <c r="S29" s="16">
        <v>4.8173265997058712</v>
      </c>
      <c r="T29" s="16">
        <v>5.6945935120080682</v>
      </c>
      <c r="U29" s="23">
        <f t="shared" si="1"/>
        <v>452.55485442015072</v>
      </c>
      <c r="V29" s="22"/>
      <c r="X29" s="33">
        <f t="shared" si="0"/>
        <v>520.43808258317324</v>
      </c>
      <c r="Y29" s="33"/>
      <c r="Z29" s="33">
        <f t="shared" si="2"/>
        <v>2081.752330332693</v>
      </c>
      <c r="AA29" s="40">
        <v>10.392304845413264</v>
      </c>
      <c r="AB29" s="40"/>
      <c r="AC29" s="40">
        <f t="shared" si="3"/>
        <v>3242.3991117689384</v>
      </c>
      <c r="AD29" s="42"/>
      <c r="AE29" s="2">
        <f t="shared" si="4"/>
        <v>1.5575335569581219</v>
      </c>
    </row>
    <row r="30" spans="1:31" x14ac:dyDescent="0.15">
      <c r="A30" s="8">
        <v>1904</v>
      </c>
      <c r="K30" s="8"/>
      <c r="L30" s="15">
        <v>1257</v>
      </c>
      <c r="M30" s="16">
        <v>310.6009715475364</v>
      </c>
      <c r="N30" s="16"/>
      <c r="O30" s="16">
        <v>39.599999999999994</v>
      </c>
      <c r="P30" s="16">
        <v>23.1</v>
      </c>
      <c r="Q30" s="16">
        <v>24.955848717676162</v>
      </c>
      <c r="R30" s="16">
        <v>15.190677593000721</v>
      </c>
      <c r="S30" s="16">
        <v>4.3960901314964378</v>
      </c>
      <c r="T30" s="16">
        <v>5.6522081898206045</v>
      </c>
      <c r="U30" s="23">
        <f t="shared" si="1"/>
        <v>452.03750707849321</v>
      </c>
      <c r="V30" s="22"/>
      <c r="X30" s="33">
        <f t="shared" si="0"/>
        <v>519.84313314026713</v>
      </c>
      <c r="Y30" s="33"/>
      <c r="Z30" s="33">
        <f t="shared" si="2"/>
        <v>2079.3725325610685</v>
      </c>
      <c r="AA30" s="40">
        <v>11.618950038622252</v>
      </c>
      <c r="AB30" s="40"/>
      <c r="AC30" s="40">
        <f t="shared" si="3"/>
        <v>3625.1124120501427</v>
      </c>
      <c r="AD30" s="42"/>
      <c r="AE30" s="2">
        <f t="shared" si="4"/>
        <v>1.7433684225814297</v>
      </c>
    </row>
    <row r="31" spans="1:31" x14ac:dyDescent="0.15">
      <c r="A31" s="8">
        <v>1905</v>
      </c>
      <c r="K31" s="8"/>
      <c r="L31" s="15">
        <v>1257</v>
      </c>
      <c r="M31" s="16">
        <v>310.6009715475364</v>
      </c>
      <c r="N31" s="16"/>
      <c r="O31" s="16">
        <v>39.599999999999994</v>
      </c>
      <c r="P31" s="16">
        <v>23.1</v>
      </c>
      <c r="Q31" s="16">
        <v>24.955848717676162</v>
      </c>
      <c r="R31" s="16">
        <v>14.716183938043002</v>
      </c>
      <c r="S31" s="16">
        <v>4.0083990192183458</v>
      </c>
      <c r="T31" s="16">
        <v>5.40340512690309</v>
      </c>
      <c r="U31" s="23">
        <f t="shared" si="1"/>
        <v>450.92651924833984</v>
      </c>
      <c r="V31" s="22"/>
      <c r="X31" s="33">
        <f t="shared" si="0"/>
        <v>518.56549713559082</v>
      </c>
      <c r="Y31" s="33"/>
      <c r="Z31" s="33">
        <f t="shared" si="2"/>
        <v>2074.2619885423633</v>
      </c>
      <c r="AA31" s="40">
        <v>11.618950038622252</v>
      </c>
      <c r="AB31" s="40"/>
      <c r="AC31" s="40">
        <f t="shared" si="3"/>
        <v>3625.1124120501427</v>
      </c>
      <c r="AD31" s="42"/>
      <c r="AE31" s="2">
        <f t="shared" si="4"/>
        <v>1.7476637146485057</v>
      </c>
    </row>
    <row r="32" spans="1:31" x14ac:dyDescent="0.15">
      <c r="A32" s="8">
        <v>1906</v>
      </c>
      <c r="K32" s="8"/>
      <c r="L32" s="15">
        <v>1257</v>
      </c>
      <c r="M32" s="16">
        <v>310.6009715475364</v>
      </c>
      <c r="N32" s="16"/>
      <c r="O32" s="16">
        <v>39.599999999999994</v>
      </c>
      <c r="P32" s="16">
        <v>23.1</v>
      </c>
      <c r="Q32" s="16">
        <v>24.955848717676162</v>
      </c>
      <c r="R32" s="16">
        <v>15.469838726750432</v>
      </c>
      <c r="S32" s="16">
        <v>4.3316156022693031</v>
      </c>
      <c r="T32" s="16">
        <v>5.714160902049362</v>
      </c>
      <c r="U32" s="23">
        <f t="shared" si="1"/>
        <v>452.31414639524451</v>
      </c>
      <c r="V32" s="22"/>
      <c r="X32" s="33">
        <f t="shared" si="0"/>
        <v>520.1612683545311</v>
      </c>
      <c r="Y32" s="33"/>
      <c r="Z32" s="33">
        <f t="shared" si="2"/>
        <v>2080.6450734181244</v>
      </c>
      <c r="AA32" s="40">
        <v>11.618950038622252</v>
      </c>
      <c r="AB32" s="40"/>
      <c r="AC32" s="40">
        <f t="shared" si="3"/>
        <v>3625.1124120501427</v>
      </c>
      <c r="AD32" s="42"/>
      <c r="AE32" s="2">
        <f t="shared" si="4"/>
        <v>1.7423021630953794</v>
      </c>
    </row>
    <row r="33" spans="1:31" x14ac:dyDescent="0.15">
      <c r="A33" s="8">
        <v>1907</v>
      </c>
      <c r="K33" s="8"/>
      <c r="L33" s="15">
        <v>1257</v>
      </c>
      <c r="M33" s="16">
        <v>310.6009715475364</v>
      </c>
      <c r="N33" s="16"/>
      <c r="O33" s="16">
        <v>39.599999999999994</v>
      </c>
      <c r="P33" s="16">
        <v>23.1</v>
      </c>
      <c r="Q33" s="16">
        <v>24.955848717676162</v>
      </c>
      <c r="R33" s="16">
        <v>17.039931579779239</v>
      </c>
      <c r="S33" s="16">
        <v>5.2104010525951443</v>
      </c>
      <c r="T33" s="16">
        <v>6.4208405439784126</v>
      </c>
      <c r="U33" s="23">
        <f t="shared" si="1"/>
        <v>455.46970434052821</v>
      </c>
      <c r="V33" s="22"/>
      <c r="X33" s="33">
        <f t="shared" si="0"/>
        <v>523.79015999160742</v>
      </c>
      <c r="Y33" s="33"/>
      <c r="Z33" s="33">
        <f t="shared" si="2"/>
        <v>2095.1606399664297</v>
      </c>
      <c r="AA33" s="40">
        <v>11.618950038622252</v>
      </c>
      <c r="AB33" s="40"/>
      <c r="AC33" s="40">
        <f t="shared" si="3"/>
        <v>3625.1124120501427</v>
      </c>
      <c r="AD33" s="42"/>
      <c r="AE33" s="2">
        <f t="shared" si="4"/>
        <v>1.7302312495275909</v>
      </c>
    </row>
    <row r="34" spans="1:31" x14ac:dyDescent="0.15">
      <c r="A34" s="8">
        <v>1908</v>
      </c>
      <c r="K34" s="8"/>
      <c r="L34" s="15">
        <v>1257</v>
      </c>
      <c r="M34" s="16">
        <v>310.03469812630112</v>
      </c>
      <c r="N34" s="16"/>
      <c r="O34" s="16">
        <v>39.599999999999994</v>
      </c>
      <c r="P34" s="16">
        <v>23.1</v>
      </c>
      <c r="Q34" s="16">
        <v>24.917992309816832</v>
      </c>
      <c r="R34" s="16">
        <v>17.684068872189957</v>
      </c>
      <c r="S34" s="16">
        <v>5.027015441979068</v>
      </c>
      <c r="T34" s="16">
        <v>6.5538009418319145</v>
      </c>
      <c r="U34" s="23">
        <f t="shared" si="1"/>
        <v>455.40725065507633</v>
      </c>
      <c r="V34" s="22"/>
      <c r="X34" s="33">
        <f t="shared" si="0"/>
        <v>523.71833825333772</v>
      </c>
      <c r="Y34" s="33"/>
      <c r="Z34" s="33">
        <f t="shared" si="2"/>
        <v>2094.8733530133509</v>
      </c>
      <c r="AA34" s="40">
        <v>11.618950038622252</v>
      </c>
      <c r="AB34" s="40"/>
      <c r="AC34" s="40">
        <f t="shared" si="3"/>
        <v>3625.1124120501427</v>
      </c>
      <c r="AD34" s="42"/>
      <c r="AE34" s="2">
        <f>AC34/Z34</f>
        <v>1.7304685301551208</v>
      </c>
    </row>
    <row r="35" spans="1:31" x14ac:dyDescent="0.15">
      <c r="A35" s="8">
        <v>1909</v>
      </c>
      <c r="K35" s="8"/>
      <c r="L35" s="15">
        <v>1257</v>
      </c>
      <c r="M35" s="16">
        <v>310.03469812630112</v>
      </c>
      <c r="N35" s="16"/>
      <c r="O35" s="16">
        <v>56.099999999999994</v>
      </c>
      <c r="P35" s="16">
        <v>23.1</v>
      </c>
      <c r="Q35" s="16">
        <v>26.021047311615082</v>
      </c>
      <c r="R35" s="16">
        <v>15.790397996499539</v>
      </c>
      <c r="S35" s="16">
        <v>4.9108230670924851</v>
      </c>
      <c r="T35" s="16">
        <v>5.9738090980973997</v>
      </c>
      <c r="U35" s="23">
        <f t="shared" si="1"/>
        <v>470.42045056256302</v>
      </c>
      <c r="V35" s="22"/>
      <c r="X35" s="33">
        <f t="shared" si="0"/>
        <v>540.9835181469474</v>
      </c>
      <c r="Y35" s="33"/>
      <c r="Z35" s="33">
        <f t="shared" si="2"/>
        <v>2163.9340725877896</v>
      </c>
      <c r="AA35" s="40">
        <v>11.618950038622252</v>
      </c>
      <c r="AB35" s="40"/>
      <c r="AC35" s="40">
        <f>AA35*312</f>
        <v>3625.1124120501427</v>
      </c>
      <c r="AD35" s="42"/>
      <c r="AE35" s="2">
        <f t="shared" si="4"/>
        <v>1.6752416157091929</v>
      </c>
    </row>
    <row r="36" spans="1:31" x14ac:dyDescent="0.15">
      <c r="A36" s="8">
        <v>1910</v>
      </c>
      <c r="K36" s="8"/>
      <c r="L36" s="15">
        <v>1257</v>
      </c>
      <c r="M36" s="16">
        <v>310.03469812630112</v>
      </c>
      <c r="N36" s="16"/>
      <c r="O36" s="16">
        <v>56.099999999999994</v>
      </c>
      <c r="P36" s="16">
        <v>23.1</v>
      </c>
      <c r="Q36" s="16">
        <v>26.021047311615082</v>
      </c>
      <c r="R36" s="16">
        <v>16.515051032005331</v>
      </c>
      <c r="S36" s="16">
        <v>5.2905589269897586</v>
      </c>
      <c r="T36" s="16">
        <v>6.2925056817882865</v>
      </c>
      <c r="U36" s="23">
        <f t="shared" si="1"/>
        <v>471.84353604165693</v>
      </c>
      <c r="V36" s="22"/>
      <c r="X36" s="33">
        <f t="shared" si="0"/>
        <v>542.6200664479054</v>
      </c>
      <c r="Y36" s="33"/>
      <c r="Z36" s="33">
        <f t="shared" si="2"/>
        <v>2170.4802657916216</v>
      </c>
      <c r="AA36" s="40">
        <v>11.618950038622252</v>
      </c>
      <c r="AB36" s="40"/>
      <c r="AC36" s="40">
        <f t="shared" si="3"/>
        <v>3625.1124120501427</v>
      </c>
      <c r="AD36" s="42"/>
      <c r="AE36" s="2">
        <f t="shared" si="4"/>
        <v>1.6701890679148768</v>
      </c>
    </row>
    <row r="37" spans="1:31" x14ac:dyDescent="0.15">
      <c r="A37" s="8">
        <v>1911</v>
      </c>
      <c r="K37" s="8"/>
      <c r="L37" s="15">
        <v>1257</v>
      </c>
      <c r="M37" s="16">
        <v>310.03469812630112</v>
      </c>
      <c r="N37" s="16"/>
      <c r="O37" s="16">
        <v>56.099999999999994</v>
      </c>
      <c r="P37" s="16">
        <v>23.1</v>
      </c>
      <c r="Q37" s="16">
        <v>26.021047311615082</v>
      </c>
      <c r="R37" s="16">
        <v>19.80660535595571</v>
      </c>
      <c r="S37" s="16">
        <v>5.3942443375588782</v>
      </c>
      <c r="T37" s="16">
        <v>7.2722794813138592</v>
      </c>
      <c r="U37" s="23">
        <f t="shared" si="1"/>
        <v>476.21854957570201</v>
      </c>
      <c r="V37" s="22"/>
      <c r="X37" s="33">
        <f t="shared" si="0"/>
        <v>547.65133201205731</v>
      </c>
      <c r="Y37" s="33"/>
      <c r="Z37" s="33">
        <f t="shared" si="2"/>
        <v>2190.6053280482292</v>
      </c>
      <c r="AA37" s="40">
        <v>11.618950038622252</v>
      </c>
      <c r="AB37" s="40"/>
      <c r="AC37" s="40">
        <f t="shared" si="3"/>
        <v>3625.1124120501427</v>
      </c>
      <c r="AD37" s="42"/>
      <c r="AE37" s="2">
        <f t="shared" si="4"/>
        <v>1.6548450629762783</v>
      </c>
    </row>
    <row r="38" spans="1:31" x14ac:dyDescent="0.15">
      <c r="A38" s="8">
        <v>1912</v>
      </c>
      <c r="K38" s="8"/>
      <c r="L38" s="15">
        <v>1257</v>
      </c>
      <c r="M38" s="16">
        <v>0</v>
      </c>
      <c r="N38" s="16"/>
      <c r="O38" s="16">
        <v>59.4</v>
      </c>
      <c r="P38" s="16">
        <v>23.1</v>
      </c>
      <c r="Q38" s="16">
        <v>5.5152750089912548</v>
      </c>
      <c r="R38" s="16">
        <v>20.401822000573986</v>
      </c>
      <c r="S38" s="16">
        <v>5.262514171553426</v>
      </c>
      <c r="T38" s="16">
        <v>7.4060290671125433</v>
      </c>
      <c r="U38" s="23">
        <f t="shared" si="1"/>
        <v>121.0856402482312</v>
      </c>
      <c r="V38" s="22"/>
      <c r="X38" s="33"/>
      <c r="Y38" s="33"/>
      <c r="Z38" s="33"/>
      <c r="AA38" s="40">
        <v>12.727922061357853</v>
      </c>
      <c r="AB38" s="40"/>
      <c r="AC38" s="40">
        <f t="shared" si="3"/>
        <v>3971.1116831436502</v>
      </c>
      <c r="AD38" s="42"/>
      <c r="AE38" s="2" t="e">
        <f t="shared" si="4"/>
        <v>#DIV/0!</v>
      </c>
    </row>
    <row r="39" spans="1:31" x14ac:dyDescent="0.15">
      <c r="A39" s="8">
        <v>1913</v>
      </c>
      <c r="K39" s="8"/>
      <c r="L39" s="15">
        <v>1257</v>
      </c>
      <c r="M39" s="16">
        <v>0</v>
      </c>
      <c r="N39" s="16"/>
      <c r="O39" s="16">
        <v>59.4</v>
      </c>
      <c r="P39" s="16">
        <v>23.1</v>
      </c>
      <c r="Q39" s="16">
        <v>5.5152750089912548</v>
      </c>
      <c r="R39" s="16">
        <v>19.338492298992229</v>
      </c>
      <c r="S39" s="16">
        <v>5.3929177909542467</v>
      </c>
      <c r="T39" s="16">
        <v>7.1368119856435426</v>
      </c>
      <c r="U39" s="23">
        <f>(M39*K$3)+O39+P39+Q39+R39+S39+T39</f>
        <v>119.88349708458126</v>
      </c>
      <c r="V39" s="22"/>
      <c r="X39" s="33"/>
      <c r="Y39" s="33"/>
      <c r="Z39" s="33"/>
      <c r="AA39" s="40">
        <v>12.727922061357853</v>
      </c>
      <c r="AB39" s="40"/>
      <c r="AC39" s="40">
        <f t="shared" si="3"/>
        <v>3971.1116831436502</v>
      </c>
      <c r="AD39" s="42"/>
      <c r="AE39" s="2" t="e">
        <f t="shared" si="4"/>
        <v>#DIV/0!</v>
      </c>
    </row>
    <row r="40" spans="1:31" x14ac:dyDescent="0.15">
      <c r="A40" s="8">
        <v>1914</v>
      </c>
      <c r="K40" s="8"/>
      <c r="L40" s="15"/>
      <c r="M40" s="16"/>
      <c r="N40" s="16"/>
      <c r="O40" s="16"/>
      <c r="P40" s="16"/>
      <c r="Q40" s="16"/>
      <c r="R40" s="16"/>
      <c r="S40" s="16"/>
      <c r="T40" s="16"/>
      <c r="U40" s="23"/>
      <c r="V40" s="22"/>
      <c r="X40" s="33"/>
      <c r="Y40" s="33"/>
      <c r="Z40" s="33"/>
      <c r="AA40" s="40">
        <v>12.727922061357853</v>
      </c>
      <c r="AB40" s="40"/>
      <c r="AC40" s="40">
        <f t="shared" si="3"/>
        <v>3971.1116831436502</v>
      </c>
      <c r="AD40" s="42"/>
      <c r="AE40" s="2" t="e">
        <f t="shared" si="4"/>
        <v>#DIV/0!</v>
      </c>
    </row>
    <row r="41" spans="1:31" x14ac:dyDescent="0.15">
      <c r="A41" s="8">
        <v>1915</v>
      </c>
      <c r="K41" s="8"/>
      <c r="L41" s="15"/>
      <c r="M41" s="16"/>
      <c r="N41" s="16"/>
      <c r="O41" s="16"/>
      <c r="P41" s="16"/>
      <c r="Q41" s="16"/>
      <c r="R41" s="16"/>
      <c r="S41" s="16"/>
      <c r="T41" s="16"/>
      <c r="U41" s="23"/>
      <c r="V41" s="22"/>
      <c r="X41" s="33"/>
      <c r="Y41" s="33"/>
      <c r="Z41" s="33"/>
      <c r="AA41" s="40">
        <v>12.727922061357853</v>
      </c>
      <c r="AB41" s="40"/>
      <c r="AC41" s="40">
        <f t="shared" si="3"/>
        <v>3971.1116831436502</v>
      </c>
      <c r="AD41" s="42"/>
      <c r="AE41" s="2" t="e">
        <f t="shared" si="4"/>
        <v>#DIV/0!</v>
      </c>
    </row>
    <row r="42" spans="1:31" x14ac:dyDescent="0.15">
      <c r="A42" s="8">
        <v>1916</v>
      </c>
      <c r="K42" s="8"/>
      <c r="L42" s="15"/>
      <c r="M42" s="16"/>
      <c r="N42" s="16"/>
      <c r="O42" s="16"/>
      <c r="P42" s="16"/>
      <c r="Q42" s="16"/>
      <c r="R42" s="16"/>
      <c r="S42" s="16"/>
      <c r="T42" s="16"/>
      <c r="U42" s="23"/>
      <c r="V42" s="22"/>
      <c r="X42" s="33"/>
      <c r="Y42" s="33"/>
      <c r="Z42" s="33"/>
      <c r="AA42" s="40">
        <v>12.727922061357853</v>
      </c>
      <c r="AB42" s="40"/>
      <c r="AC42" s="40">
        <f t="shared" si="3"/>
        <v>3971.1116831436502</v>
      </c>
      <c r="AD42" s="42"/>
      <c r="AE42" s="2" t="e">
        <f t="shared" si="4"/>
        <v>#DIV/0!</v>
      </c>
    </row>
    <row r="43" spans="1:31" x14ac:dyDescent="0.15">
      <c r="A43" s="8">
        <v>1917</v>
      </c>
      <c r="K43" s="8"/>
      <c r="L43" s="15"/>
      <c r="M43" s="16"/>
      <c r="N43" s="16"/>
      <c r="O43" s="16"/>
      <c r="P43" s="16"/>
      <c r="Q43" s="16"/>
      <c r="R43" s="16"/>
      <c r="S43" s="16"/>
      <c r="T43" s="16"/>
      <c r="U43" s="23"/>
      <c r="V43" s="22"/>
      <c r="X43" s="33"/>
      <c r="Y43" s="33"/>
      <c r="Z43" s="33"/>
      <c r="AA43" s="40"/>
      <c r="AB43" s="40"/>
      <c r="AC43" s="40"/>
      <c r="AD43" s="42"/>
      <c r="AE43" s="2" t="e">
        <f t="shared" si="4"/>
        <v>#DIV/0!</v>
      </c>
    </row>
    <row r="44" spans="1:31" x14ac:dyDescent="0.15">
      <c r="A44" s="8">
        <v>1918</v>
      </c>
      <c r="K44" s="8"/>
      <c r="L44" s="15"/>
      <c r="M44" s="16"/>
      <c r="N44" s="16"/>
      <c r="O44" s="16"/>
      <c r="P44" s="16"/>
      <c r="Q44" s="16"/>
      <c r="R44" s="16"/>
      <c r="S44" s="16"/>
      <c r="T44" s="16"/>
      <c r="U44" s="23"/>
      <c r="V44" s="22"/>
      <c r="X44" s="33"/>
      <c r="Y44" s="33"/>
      <c r="Z44" s="33"/>
      <c r="AA44" s="40"/>
      <c r="AB44" s="40"/>
      <c r="AC44" s="40"/>
      <c r="AD44" s="42"/>
      <c r="AE44" s="2" t="e">
        <f t="shared" si="4"/>
        <v>#DIV/0!</v>
      </c>
    </row>
    <row r="45" spans="1:31" x14ac:dyDescent="0.15">
      <c r="A45" s="8">
        <v>1919</v>
      </c>
      <c r="K45" s="8"/>
      <c r="L45" s="15"/>
      <c r="M45" s="16"/>
      <c r="N45" s="16"/>
      <c r="O45" s="16"/>
      <c r="P45" s="16"/>
      <c r="Q45" s="16"/>
      <c r="R45" s="16"/>
      <c r="S45" s="16"/>
      <c r="T45" s="16"/>
      <c r="U45" s="23"/>
      <c r="V45" s="22"/>
      <c r="X45" s="33"/>
      <c r="Y45" s="33"/>
      <c r="Z45" s="33"/>
      <c r="AA45" s="40"/>
      <c r="AB45" s="40"/>
      <c r="AC45" s="40"/>
      <c r="AD45" s="42"/>
      <c r="AE45" s="2" t="e">
        <f t="shared" si="4"/>
        <v>#DIV/0!</v>
      </c>
    </row>
    <row r="46" spans="1:31" x14ac:dyDescent="0.15">
      <c r="A46" s="8">
        <v>1920</v>
      </c>
      <c r="K46" s="8"/>
      <c r="L46" s="15">
        <v>3620.1600000000003</v>
      </c>
      <c r="M46" s="16">
        <v>887.19189451769603</v>
      </c>
      <c r="N46" s="16"/>
      <c r="O46" s="16">
        <v>118.8</v>
      </c>
      <c r="P46" s="16">
        <v>52.800000000000004</v>
      </c>
      <c r="Q46" s="16">
        <v>70.782163340072159</v>
      </c>
      <c r="R46" s="16">
        <v>74.916031936787377</v>
      </c>
      <c r="S46" s="16">
        <v>19.333333333333332</v>
      </c>
      <c r="T46" s="16">
        <v>27.197802197802197</v>
      </c>
      <c r="U46" s="23">
        <f t="shared" si="1"/>
        <v>1332.5469669840741</v>
      </c>
      <c r="V46" s="22"/>
      <c r="X46" s="33">
        <f t="shared" ref="X46:X71" si="5">U46*1.15</f>
        <v>1532.429012031685</v>
      </c>
      <c r="Y46" s="33"/>
      <c r="Z46" s="33">
        <f t="shared" si="2"/>
        <v>6129.7160481267401</v>
      </c>
      <c r="AA46" s="40">
        <v>24</v>
      </c>
      <c r="AB46" s="40"/>
      <c r="AC46" s="40">
        <f t="shared" si="3"/>
        <v>7488</v>
      </c>
      <c r="AD46" s="42"/>
      <c r="AE46" s="2">
        <f t="shared" si="4"/>
        <v>1.2215900281854581</v>
      </c>
    </row>
    <row r="47" spans="1:31" x14ac:dyDescent="0.15">
      <c r="A47" s="8">
        <v>1921</v>
      </c>
      <c r="K47" s="8"/>
      <c r="L47" s="15">
        <v>1986.0600000000002</v>
      </c>
      <c r="M47" s="16">
        <v>697.94331714087434</v>
      </c>
      <c r="N47" s="16"/>
      <c r="O47" s="16">
        <v>118.8</v>
      </c>
      <c r="P47" s="16">
        <v>39.796428571428578</v>
      </c>
      <c r="Q47" s="16">
        <v>57.261239439209554</v>
      </c>
      <c r="R47" s="16">
        <v>68.981657874103036</v>
      </c>
      <c r="S47" s="16">
        <v>17.206666666666667</v>
      </c>
      <c r="T47" s="16">
        <v>27.774725274725277</v>
      </c>
      <c r="U47" s="23">
        <f t="shared" si="1"/>
        <v>1091.8993668123853</v>
      </c>
      <c r="V47" s="22"/>
      <c r="X47" s="33">
        <f t="shared" si="5"/>
        <v>1255.684271834243</v>
      </c>
      <c r="Y47" s="33"/>
      <c r="Z47" s="33">
        <f t="shared" si="2"/>
        <v>5022.7370873369719</v>
      </c>
      <c r="AA47" s="40">
        <v>24</v>
      </c>
      <c r="AB47" s="40"/>
      <c r="AC47" s="40">
        <f t="shared" si="3"/>
        <v>7488</v>
      </c>
      <c r="AD47" s="42"/>
      <c r="AE47" s="2">
        <f t="shared" si="4"/>
        <v>1.490820616288737</v>
      </c>
    </row>
    <row r="48" spans="1:31" x14ac:dyDescent="0.15">
      <c r="A48" s="8">
        <v>1922</v>
      </c>
      <c r="K48" s="8"/>
      <c r="L48" s="15">
        <v>1508.4</v>
      </c>
      <c r="M48" s="16">
        <v>437.61609993060375</v>
      </c>
      <c r="N48" s="16"/>
      <c r="O48" s="16">
        <v>118.8</v>
      </c>
      <c r="P48" s="16">
        <v>28.285714285714288</v>
      </c>
      <c r="Q48" s="16">
        <v>39.088379438292201</v>
      </c>
      <c r="R48" s="16">
        <v>49.062350529964718</v>
      </c>
      <c r="S48" s="16">
        <v>11.986666666666668</v>
      </c>
      <c r="T48" s="16">
        <v>18.791208791208792</v>
      </c>
      <c r="U48" s="23">
        <f t="shared" si="1"/>
        <v>743.84379098742488</v>
      </c>
      <c r="V48" s="22"/>
      <c r="X48" s="33">
        <f t="shared" si="5"/>
        <v>855.4203596355386</v>
      </c>
      <c r="Y48" s="33"/>
      <c r="Z48" s="33">
        <f t="shared" si="2"/>
        <v>3421.6814385421544</v>
      </c>
      <c r="AA48" s="40">
        <v>18</v>
      </c>
      <c r="AB48" s="40"/>
      <c r="AC48" s="40">
        <f t="shared" si="3"/>
        <v>5616</v>
      </c>
      <c r="AD48" s="42"/>
      <c r="AE48" s="2">
        <f t="shared" si="4"/>
        <v>1.6412983209777587</v>
      </c>
    </row>
    <row r="49" spans="1:31" x14ac:dyDescent="0.15">
      <c r="A49" s="8">
        <v>1923</v>
      </c>
      <c r="K49" s="8"/>
      <c r="L49" s="15">
        <v>1206.72</v>
      </c>
      <c r="M49" s="16">
        <v>346.69523941707149</v>
      </c>
      <c r="N49" s="16"/>
      <c r="O49" s="16">
        <v>118.8</v>
      </c>
      <c r="P49" s="16">
        <v>32.057142857142857</v>
      </c>
      <c r="Q49" s="16">
        <v>33.262281449951971</v>
      </c>
      <c r="R49" s="16">
        <v>45.064880165541652</v>
      </c>
      <c r="S49" s="16">
        <v>11.793333333333333</v>
      </c>
      <c r="T49" s="16">
        <v>16.318681318681321</v>
      </c>
      <c r="U49" s="23">
        <f t="shared" si="1"/>
        <v>635.85004000166975</v>
      </c>
      <c r="V49" s="22"/>
      <c r="X49" s="33">
        <f t="shared" si="5"/>
        <v>731.22754600192013</v>
      </c>
      <c r="Y49" s="33"/>
      <c r="Z49" s="33">
        <f t="shared" si="2"/>
        <v>2924.9101840076805</v>
      </c>
      <c r="AA49" s="40">
        <v>18</v>
      </c>
      <c r="AB49" s="40"/>
      <c r="AC49" s="40">
        <f t="shared" si="3"/>
        <v>5616</v>
      </c>
      <c r="AD49" s="42"/>
      <c r="AE49" s="2">
        <f t="shared" si="4"/>
        <v>1.92005895794893</v>
      </c>
    </row>
    <row r="50" spans="1:31" x14ac:dyDescent="0.15">
      <c r="A50" s="8">
        <v>1924</v>
      </c>
      <c r="K50" s="8"/>
      <c r="L50" s="15">
        <v>1206.72</v>
      </c>
      <c r="M50" s="16">
        <v>349.24346981263017</v>
      </c>
      <c r="N50" s="16"/>
      <c r="O50" s="16">
        <v>118.8</v>
      </c>
      <c r="P50" s="16">
        <v>29.582142857142859</v>
      </c>
      <c r="Q50" s="16">
        <v>33.267177035049222</v>
      </c>
      <c r="R50" s="16">
        <v>45.952928224438793</v>
      </c>
      <c r="S50" s="16">
        <v>11.664444444444444</v>
      </c>
      <c r="T50" s="16">
        <v>16.689560439560442</v>
      </c>
      <c r="U50" s="23">
        <f t="shared" si="1"/>
        <v>637.29236598523744</v>
      </c>
      <c r="V50" s="22"/>
      <c r="X50" s="33">
        <f t="shared" si="5"/>
        <v>732.88622088302304</v>
      </c>
      <c r="Y50" s="33"/>
      <c r="Z50" s="33">
        <f t="shared" si="2"/>
        <v>2931.5448835320922</v>
      </c>
      <c r="AA50" s="40">
        <v>18</v>
      </c>
      <c r="AB50" s="40"/>
      <c r="AC50" s="40">
        <f t="shared" si="3"/>
        <v>5616</v>
      </c>
      <c r="AD50" s="42"/>
      <c r="AE50" s="2">
        <f t="shared" si="4"/>
        <v>1.9157134627369319</v>
      </c>
    </row>
    <row r="51" spans="1:31" x14ac:dyDescent="0.15">
      <c r="A51" s="8">
        <v>1925</v>
      </c>
      <c r="K51" s="8"/>
      <c r="L51" s="15">
        <v>1206.72</v>
      </c>
      <c r="M51" s="16">
        <v>349.24346981263017</v>
      </c>
      <c r="N51" s="16"/>
      <c r="O51" s="16">
        <v>118.8</v>
      </c>
      <c r="P51" s="16">
        <v>27.107142857142858</v>
      </c>
      <c r="Q51" s="16">
        <v>33.101718784779486</v>
      </c>
      <c r="R51" s="16">
        <v>45.200641641650698</v>
      </c>
      <c r="S51" s="16">
        <v>11.535555555555556</v>
      </c>
      <c r="T51" s="16">
        <v>17.060439560439562</v>
      </c>
      <c r="U51" s="23">
        <f t="shared" si="1"/>
        <v>634.14161138416978</v>
      </c>
      <c r="V51" s="22"/>
      <c r="X51" s="33">
        <f t="shared" si="5"/>
        <v>729.26285309179514</v>
      </c>
      <c r="Y51" s="33"/>
      <c r="Z51" s="33">
        <f t="shared" si="2"/>
        <v>2917.0514123671805</v>
      </c>
      <c r="AA51" s="40">
        <v>18</v>
      </c>
      <c r="AB51" s="40"/>
      <c r="AC51" s="40">
        <f t="shared" si="3"/>
        <v>5616</v>
      </c>
      <c r="AD51" s="42"/>
      <c r="AE51" s="2">
        <f t="shared" si="4"/>
        <v>1.9252317515523762</v>
      </c>
    </row>
    <row r="52" spans="1:31" x14ac:dyDescent="0.15">
      <c r="A52" s="8">
        <v>1926</v>
      </c>
      <c r="K52" s="8"/>
      <c r="L52" s="15">
        <v>1206.72</v>
      </c>
      <c r="M52" s="16">
        <v>349.24346981263017</v>
      </c>
      <c r="N52" s="16"/>
      <c r="O52" s="16">
        <v>118.8</v>
      </c>
      <c r="P52" s="16">
        <v>27.107142857142858</v>
      </c>
      <c r="Q52" s="16">
        <v>33.101718784779486</v>
      </c>
      <c r="R52" s="16">
        <v>44.274210779337416</v>
      </c>
      <c r="S52" s="16">
        <v>11.535555555555556</v>
      </c>
      <c r="T52" s="16">
        <v>17.060439560439562</v>
      </c>
      <c r="U52" s="23">
        <f t="shared" si="1"/>
        <v>633.2151805218565</v>
      </c>
      <c r="V52" s="22"/>
      <c r="X52" s="33">
        <f t="shared" si="5"/>
        <v>728.19745760013495</v>
      </c>
      <c r="Y52" s="33"/>
      <c r="Z52" s="33">
        <f t="shared" si="2"/>
        <v>2912.7898304005398</v>
      </c>
      <c r="AA52" s="40">
        <v>18</v>
      </c>
      <c r="AB52" s="40"/>
      <c r="AC52" s="40">
        <f t="shared" si="3"/>
        <v>5616</v>
      </c>
      <c r="AD52" s="42"/>
      <c r="AE52" s="2">
        <f t="shared" si="4"/>
        <v>1.9280484782617289</v>
      </c>
    </row>
    <row r="53" spans="1:31" x14ac:dyDescent="0.15">
      <c r="A53" s="8">
        <v>1927</v>
      </c>
      <c r="K53" s="8"/>
      <c r="L53" s="15">
        <v>1106.1600000000001</v>
      </c>
      <c r="M53" s="16">
        <v>335.92471894517706</v>
      </c>
      <c r="N53" s="16"/>
      <c r="O53" s="16">
        <v>79.199999999999989</v>
      </c>
      <c r="P53" s="16">
        <v>26.400000000000002</v>
      </c>
      <c r="Q53" s="16">
        <v>29.516730281820877</v>
      </c>
      <c r="R53" s="16">
        <v>36.70474105615186</v>
      </c>
      <c r="S53" s="16">
        <v>11.535555555555556</v>
      </c>
      <c r="T53" s="16">
        <v>17.060439560439562</v>
      </c>
      <c r="U53" s="23">
        <f t="shared" si="1"/>
        <v>567.21094335626924</v>
      </c>
      <c r="V53" s="22"/>
      <c r="X53" s="33">
        <f t="shared" si="5"/>
        <v>652.29258485970956</v>
      </c>
      <c r="Y53" s="33"/>
      <c r="Z53" s="33">
        <f t="shared" si="2"/>
        <v>2609.1703394388383</v>
      </c>
      <c r="AA53" s="40">
        <v>18</v>
      </c>
      <c r="AB53" s="40"/>
      <c r="AC53" s="40">
        <f t="shared" si="3"/>
        <v>5616</v>
      </c>
      <c r="AD53" s="42"/>
      <c r="AE53" s="2">
        <f t="shared" si="4"/>
        <v>2.1524083403492349</v>
      </c>
    </row>
    <row r="54" spans="1:31" x14ac:dyDescent="0.15">
      <c r="A54" s="8">
        <v>1928</v>
      </c>
      <c r="K54" s="8"/>
      <c r="L54" s="15">
        <v>1810.0800000000002</v>
      </c>
      <c r="M54" s="16">
        <v>402.82426092990983</v>
      </c>
      <c r="N54" s="16"/>
      <c r="O54" s="16">
        <v>79.199999999999989</v>
      </c>
      <c r="P54" s="16">
        <v>19.642857142857146</v>
      </c>
      <c r="Q54" s="16">
        <v>33.537359019871474</v>
      </c>
      <c r="R54" s="16">
        <v>39.644214562264892</v>
      </c>
      <c r="S54" s="16">
        <v>10.826666666666666</v>
      </c>
      <c r="T54" s="16">
        <v>16.565934065934066</v>
      </c>
      <c r="U54" s="23">
        <f t="shared" si="1"/>
        <v>639.25757582430651</v>
      </c>
      <c r="V54" s="22"/>
      <c r="X54" s="33">
        <f t="shared" si="5"/>
        <v>735.14621219795242</v>
      </c>
      <c r="Y54" s="33"/>
      <c r="Z54" s="33">
        <f t="shared" si="2"/>
        <v>2940.5848487918097</v>
      </c>
      <c r="AA54" s="40">
        <v>15</v>
      </c>
      <c r="AB54" s="40"/>
      <c r="AC54" s="40">
        <f t="shared" si="3"/>
        <v>4680</v>
      </c>
      <c r="AD54" s="42"/>
      <c r="AE54" s="2">
        <f t="shared" si="4"/>
        <v>1.5915201365207534</v>
      </c>
    </row>
    <row r="55" spans="1:31" x14ac:dyDescent="0.15">
      <c r="A55" s="8">
        <v>1929</v>
      </c>
      <c r="K55" s="8"/>
      <c r="L55" s="15">
        <v>905.04000000000008</v>
      </c>
      <c r="M55" s="16">
        <v>277.85904233171414</v>
      </c>
      <c r="N55" s="16"/>
      <c r="O55" s="16">
        <v>79.199999999999989</v>
      </c>
      <c r="P55" s="16">
        <v>18.38571428571429</v>
      </c>
      <c r="Q55" s="16">
        <v>25.099164647623113</v>
      </c>
      <c r="R55" s="16">
        <v>34.667855306561002</v>
      </c>
      <c r="S55" s="16">
        <v>10.826666666666666</v>
      </c>
      <c r="T55" s="16">
        <v>16.813186813186814</v>
      </c>
      <c r="U55" s="23">
        <f t="shared" si="1"/>
        <v>488.38462313059648</v>
      </c>
      <c r="V55" s="22"/>
      <c r="X55" s="33">
        <f t="shared" si="5"/>
        <v>561.64231660018595</v>
      </c>
      <c r="Y55" s="33"/>
      <c r="Z55" s="33">
        <f t="shared" si="2"/>
        <v>2246.5692664007438</v>
      </c>
      <c r="AA55" s="40">
        <v>18</v>
      </c>
      <c r="AB55" s="40"/>
      <c r="AC55" s="40">
        <f t="shared" si="3"/>
        <v>5616</v>
      </c>
      <c r="AD55" s="42"/>
      <c r="AE55" s="2">
        <f t="shared" si="4"/>
        <v>2.4998116390141232</v>
      </c>
    </row>
    <row r="56" spans="1:31" x14ac:dyDescent="0.15">
      <c r="A56" s="8">
        <v>1930</v>
      </c>
      <c r="K56" s="8"/>
      <c r="L56" s="15">
        <v>653.64</v>
      </c>
      <c r="M56" s="16">
        <v>222.4775017349063</v>
      </c>
      <c r="N56" s="16"/>
      <c r="O56" s="16">
        <v>79.199999999999989</v>
      </c>
      <c r="P56" s="16">
        <v>15.321428571428573</v>
      </c>
      <c r="Q56" s="16">
        <v>21.191954887218046</v>
      </c>
      <c r="R56" s="16">
        <v>29.794396534355979</v>
      </c>
      <c r="S56" s="16">
        <v>10.44</v>
      </c>
      <c r="T56" s="16">
        <v>15.824175824175825</v>
      </c>
      <c r="U56" s="23">
        <f t="shared" si="1"/>
        <v>414.69333608988694</v>
      </c>
      <c r="V56" s="22"/>
      <c r="X56" s="33">
        <f t="shared" si="5"/>
        <v>476.89733650336996</v>
      </c>
      <c r="Y56" s="33"/>
      <c r="Z56" s="33">
        <f t="shared" si="2"/>
        <v>1907.5893460134798</v>
      </c>
      <c r="AA56" s="40">
        <v>15</v>
      </c>
      <c r="AB56" s="40"/>
      <c r="AC56" s="40">
        <f t="shared" si="3"/>
        <v>4680</v>
      </c>
      <c r="AD56" s="42"/>
      <c r="AE56" s="2">
        <f t="shared" si="4"/>
        <v>2.4533582187279257</v>
      </c>
    </row>
    <row r="57" spans="1:31" x14ac:dyDescent="0.15">
      <c r="A57" s="8">
        <v>1931</v>
      </c>
      <c r="K57" s="8"/>
      <c r="L57" s="15">
        <v>628.5</v>
      </c>
      <c r="M57" s="16">
        <v>142.70090215128383</v>
      </c>
      <c r="N57" s="16"/>
      <c r="O57" s="16">
        <v>79.199999999999989</v>
      </c>
      <c r="P57" s="16">
        <v>14.142857142857144</v>
      </c>
      <c r="Q57" s="16">
        <v>12.576093749999998</v>
      </c>
      <c r="R57" s="16">
        <v>22.431403610403311</v>
      </c>
      <c r="S57" s="16">
        <v>9.7633333333333336</v>
      </c>
      <c r="T57" s="16">
        <v>16.565934065934066</v>
      </c>
      <c r="U57" s="23">
        <f t="shared" si="1"/>
        <v>310.4935799271729</v>
      </c>
      <c r="V57" s="22"/>
      <c r="X57" s="33">
        <f t="shared" si="5"/>
        <v>357.06761691624882</v>
      </c>
      <c r="Y57" s="33"/>
      <c r="Z57" s="33">
        <f t="shared" si="2"/>
        <v>1428.2704676649953</v>
      </c>
      <c r="AA57" s="40">
        <v>13.416407864998739</v>
      </c>
      <c r="AB57" s="40"/>
      <c r="AC57" s="40">
        <f t="shared" si="3"/>
        <v>4185.9192538796069</v>
      </c>
      <c r="AD57" s="42"/>
      <c r="AE57" s="2">
        <f t="shared" si="4"/>
        <v>2.9307609088374891</v>
      </c>
    </row>
    <row r="58" spans="1:31" x14ac:dyDescent="0.15">
      <c r="A58" s="8">
        <v>1932</v>
      </c>
      <c r="K58" s="8"/>
      <c r="L58" s="15">
        <v>628.5</v>
      </c>
      <c r="M58" s="16">
        <v>222.54545454545453</v>
      </c>
      <c r="N58" s="16"/>
      <c r="O58" s="16">
        <v>79.199999999999989</v>
      </c>
      <c r="P58" s="16">
        <v>12.72857142857143</v>
      </c>
      <c r="Q58" s="16">
        <v>5.7870317159121711</v>
      </c>
      <c r="R58" s="16">
        <v>19.093178501200484</v>
      </c>
      <c r="S58" s="16">
        <v>9.086666666666666</v>
      </c>
      <c r="T58" s="16">
        <v>17.307692307692307</v>
      </c>
      <c r="U58" s="23">
        <f t="shared" si="1"/>
        <v>386.19871801562044</v>
      </c>
      <c r="V58" s="22"/>
      <c r="X58" s="33">
        <f t="shared" si="5"/>
        <v>444.1285257179635</v>
      </c>
      <c r="Y58" s="33"/>
      <c r="Z58" s="33">
        <f t="shared" si="2"/>
        <v>1776.514102871854</v>
      </c>
      <c r="AA58" s="40">
        <v>13.416407864998739</v>
      </c>
      <c r="AB58" s="40"/>
      <c r="AC58" s="40">
        <f t="shared" si="3"/>
        <v>4185.9192538796069</v>
      </c>
      <c r="AD58" s="42"/>
      <c r="AE58" s="2">
        <f t="shared" si="4"/>
        <v>2.3562544463411736</v>
      </c>
    </row>
    <row r="59" spans="1:31" x14ac:dyDescent="0.15">
      <c r="A59" s="8">
        <v>1933</v>
      </c>
      <c r="K59" s="8"/>
      <c r="L59" s="15">
        <v>628.5</v>
      </c>
      <c r="M59" s="16">
        <v>222.54545454545453</v>
      </c>
      <c r="N59" s="16"/>
      <c r="O59" s="16">
        <v>79.199999999999989</v>
      </c>
      <c r="P59" s="16">
        <v>12.72857142857143</v>
      </c>
      <c r="Q59" s="16">
        <v>13.707692307692309</v>
      </c>
      <c r="R59" s="16">
        <v>21.220305790075919</v>
      </c>
      <c r="S59" s="16">
        <v>9.086666666666666</v>
      </c>
      <c r="T59" s="16">
        <v>17.307692307692307</v>
      </c>
      <c r="U59" s="23">
        <f t="shared" si="1"/>
        <v>396.24650589627601</v>
      </c>
      <c r="V59" s="22"/>
      <c r="X59" s="33">
        <f t="shared" si="5"/>
        <v>455.68348178071739</v>
      </c>
      <c r="Y59" s="33"/>
      <c r="Z59" s="33">
        <f t="shared" si="2"/>
        <v>1822.7339271228695</v>
      </c>
      <c r="AA59" s="40">
        <v>13.416407864998739</v>
      </c>
      <c r="AB59" s="40"/>
      <c r="AC59" s="40">
        <f t="shared" si="3"/>
        <v>4185.9192538796069</v>
      </c>
      <c r="AD59" s="42"/>
      <c r="AE59" s="2">
        <f t="shared" si="4"/>
        <v>2.2965059198118696</v>
      </c>
    </row>
    <row r="60" spans="1:31" x14ac:dyDescent="0.15">
      <c r="A60" s="8">
        <v>1934</v>
      </c>
      <c r="K60" s="8"/>
      <c r="L60" s="15">
        <v>544.70000000000005</v>
      </c>
      <c r="M60" s="16">
        <v>222.54545454545453</v>
      </c>
      <c r="N60" s="16"/>
      <c r="O60" s="16">
        <v>79.199999999999989</v>
      </c>
      <c r="P60" s="16">
        <v>12.453571428571429</v>
      </c>
      <c r="Q60" s="16">
        <v>9.6171428571428557</v>
      </c>
      <c r="R60" s="16">
        <v>21.158787340659281</v>
      </c>
      <c r="S60" s="16">
        <v>9.086666666666666</v>
      </c>
      <c r="T60" s="16">
        <v>17.307692307692307</v>
      </c>
      <c r="U60" s="23">
        <f t="shared" si="1"/>
        <v>391.81943799630989</v>
      </c>
      <c r="V60" s="22"/>
      <c r="X60" s="33">
        <f t="shared" si="5"/>
        <v>450.59235369575634</v>
      </c>
      <c r="Y60" s="33"/>
      <c r="Z60" s="33">
        <f t="shared" si="2"/>
        <v>1802.3694147830254</v>
      </c>
      <c r="AA60" s="40">
        <v>13.416407864998739</v>
      </c>
      <c r="AB60" s="40"/>
      <c r="AC60" s="40">
        <f t="shared" si="3"/>
        <v>4185.9192538796069</v>
      </c>
      <c r="AD60" s="42"/>
      <c r="AE60" s="2">
        <f t="shared" si="4"/>
        <v>2.3224535544970508</v>
      </c>
    </row>
    <row r="61" spans="1:31" x14ac:dyDescent="0.15">
      <c r="A61" s="8">
        <v>1935</v>
      </c>
      <c r="K61" s="8"/>
      <c r="L61" s="15">
        <v>377.1</v>
      </c>
      <c r="M61" s="16">
        <v>222.54545454545453</v>
      </c>
      <c r="N61" s="16"/>
      <c r="O61" s="16">
        <v>79.199999999999989</v>
      </c>
      <c r="P61" s="16">
        <v>12.453571428571429</v>
      </c>
      <c r="Q61" s="16">
        <v>17.766964285714288</v>
      </c>
      <c r="R61" s="16">
        <v>22.009956442031914</v>
      </c>
      <c r="S61" s="16">
        <v>8.3133333333333326</v>
      </c>
      <c r="T61" s="16">
        <v>17.307692307692307</v>
      </c>
      <c r="U61" s="23">
        <f t="shared" si="1"/>
        <v>400.04709519292061</v>
      </c>
      <c r="V61" s="22"/>
      <c r="X61" s="33">
        <f t="shared" si="5"/>
        <v>460.05415947185867</v>
      </c>
      <c r="Y61" s="33"/>
      <c r="Z61" s="33">
        <f t="shared" si="2"/>
        <v>1840.2166378874347</v>
      </c>
      <c r="AA61" s="40">
        <v>13.416407864998739</v>
      </c>
      <c r="AB61" s="40"/>
      <c r="AC61" s="40">
        <f t="shared" si="3"/>
        <v>4185.9192538796069</v>
      </c>
      <c r="AD61" s="42"/>
      <c r="AE61" s="2">
        <f t="shared" si="4"/>
        <v>2.2746882990282247</v>
      </c>
    </row>
    <row r="62" spans="1:31" x14ac:dyDescent="0.15">
      <c r="A62" s="8">
        <v>1936</v>
      </c>
      <c r="K62" s="8"/>
      <c r="L62" s="15">
        <v>754.2</v>
      </c>
      <c r="M62" s="16">
        <v>222.54545454545453</v>
      </c>
      <c r="N62" s="16"/>
      <c r="O62" s="16">
        <v>79.199999999999989</v>
      </c>
      <c r="P62" s="16">
        <v>12.453571428571429</v>
      </c>
      <c r="Q62" s="16">
        <v>13.238223938223937</v>
      </c>
      <c r="R62" s="16">
        <v>21.982880718476277</v>
      </c>
      <c r="S62" s="16">
        <v>8.5066666666666659</v>
      </c>
      <c r="T62" s="16">
        <v>17.307692307692307</v>
      </c>
      <c r="U62" s="23">
        <f t="shared" si="1"/>
        <v>395.68461245520797</v>
      </c>
      <c r="V62" s="22"/>
      <c r="X62" s="33">
        <f t="shared" si="5"/>
        <v>455.03730432348914</v>
      </c>
      <c r="Y62" s="33"/>
      <c r="Z62" s="33">
        <f t="shared" si="2"/>
        <v>1820.1492172939566</v>
      </c>
      <c r="AA62" s="40">
        <v>17.748239349298849</v>
      </c>
      <c r="AB62" s="40"/>
      <c r="AC62" s="40">
        <f t="shared" si="3"/>
        <v>5537.4506769812406</v>
      </c>
      <c r="AD62" s="42"/>
      <c r="AE62" s="2">
        <f t="shared" si="4"/>
        <v>3.0423058858953622</v>
      </c>
    </row>
    <row r="63" spans="1:31" x14ac:dyDescent="0.15">
      <c r="A63" s="8">
        <v>1937</v>
      </c>
      <c r="K63" s="8"/>
      <c r="L63" s="15">
        <v>754.2</v>
      </c>
      <c r="M63" s="16">
        <v>222.54545454545453</v>
      </c>
      <c r="N63" s="16"/>
      <c r="O63" s="16">
        <v>79.199999999999989</v>
      </c>
      <c r="P63" s="16">
        <v>10.371428571428572</v>
      </c>
      <c r="Q63" s="16">
        <v>19.042518159806296</v>
      </c>
      <c r="R63" s="16">
        <v>26.068595506315173</v>
      </c>
      <c r="S63" s="16">
        <v>10.053333333333333</v>
      </c>
      <c r="T63" s="16">
        <v>17.554945054945058</v>
      </c>
      <c r="U63" s="23">
        <f t="shared" si="1"/>
        <v>405.28639802140577</v>
      </c>
      <c r="V63" s="22"/>
      <c r="X63" s="33">
        <f t="shared" si="5"/>
        <v>466.07935772461661</v>
      </c>
      <c r="Y63" s="33"/>
      <c r="Z63" s="33">
        <f t="shared" si="2"/>
        <v>1864.3174308984665</v>
      </c>
      <c r="AA63" s="40">
        <v>13.416407864998739</v>
      </c>
      <c r="AB63" s="40"/>
      <c r="AC63" s="40">
        <f t="shared" si="3"/>
        <v>4185.9192538796069</v>
      </c>
      <c r="AD63" s="42"/>
      <c r="AE63" s="2">
        <f t="shared" si="4"/>
        <v>2.2452824741665887</v>
      </c>
    </row>
    <row r="64" spans="1:31" x14ac:dyDescent="0.15">
      <c r="A64" s="8">
        <v>1938</v>
      </c>
      <c r="K64" s="8"/>
      <c r="L64" s="15">
        <v>659.92499999999995</v>
      </c>
      <c r="M64" s="16">
        <v>222.54545454545453</v>
      </c>
      <c r="N64" s="16"/>
      <c r="O64" s="16">
        <v>79.199999999999989</v>
      </c>
      <c r="P64" s="16">
        <v>8.6035714285714295</v>
      </c>
      <c r="Q64" s="16">
        <v>11.969323308270676</v>
      </c>
      <c r="R64" s="16">
        <v>23.246128004978445</v>
      </c>
      <c r="S64" s="16">
        <v>10.633333333333333</v>
      </c>
      <c r="T64" s="16">
        <v>19.532967032967033</v>
      </c>
      <c r="U64" s="23">
        <f t="shared" si="1"/>
        <v>396.1809005036983</v>
      </c>
      <c r="V64" s="22"/>
      <c r="X64" s="33">
        <f t="shared" si="5"/>
        <v>455.608035579253</v>
      </c>
      <c r="Y64" s="33"/>
      <c r="Z64" s="33">
        <f t="shared" si="2"/>
        <v>1822.432142317012</v>
      </c>
      <c r="AA64" s="40">
        <v>13.416407864998739</v>
      </c>
      <c r="AB64" s="40"/>
      <c r="AC64" s="40">
        <f t="shared" si="3"/>
        <v>4185.9192538796069</v>
      </c>
      <c r="AD64" s="42"/>
      <c r="AE64" s="2">
        <f t="shared" si="4"/>
        <v>2.2968862086451649</v>
      </c>
    </row>
    <row r="65" spans="1:34" x14ac:dyDescent="0.15">
      <c r="A65" s="8">
        <v>1939</v>
      </c>
      <c r="K65" s="8"/>
      <c r="L65" s="15">
        <v>607.54999999999995</v>
      </c>
      <c r="M65" s="16">
        <v>222.54545454545453</v>
      </c>
      <c r="N65" s="16"/>
      <c r="O65" s="16">
        <v>79.199999999999989</v>
      </c>
      <c r="P65" s="16">
        <v>8.9571428571428573</v>
      </c>
      <c r="Q65" s="16">
        <v>11.982959602851773</v>
      </c>
      <c r="R65" s="16">
        <v>23.097145486084067</v>
      </c>
      <c r="S65" s="16">
        <v>10.44</v>
      </c>
      <c r="T65" s="16">
        <v>19.532967032967033</v>
      </c>
      <c r="U65" s="23">
        <f t="shared" si="1"/>
        <v>396.20579237462306</v>
      </c>
      <c r="V65" s="22"/>
      <c r="X65" s="33">
        <f t="shared" si="5"/>
        <v>455.63666123081646</v>
      </c>
      <c r="Y65" s="33"/>
      <c r="Z65" s="33">
        <f t="shared" si="2"/>
        <v>1822.5466449232658</v>
      </c>
      <c r="AA65" s="40">
        <v>13.42</v>
      </c>
      <c r="AB65" s="40"/>
      <c r="AC65" s="40">
        <f t="shared" si="3"/>
        <v>4187.04</v>
      </c>
      <c r="AD65" s="42"/>
      <c r="AE65" s="2">
        <f t="shared" si="4"/>
        <v>2.2973568394877959</v>
      </c>
      <c r="AH65" s="1">
        <v>100</v>
      </c>
    </row>
    <row r="66" spans="1:34" x14ac:dyDescent="0.15">
      <c r="A66" s="8">
        <v>1940</v>
      </c>
      <c r="K66" s="8"/>
      <c r="L66" s="15">
        <v>1057.9749999999999</v>
      </c>
      <c r="M66" s="16">
        <v>267.05454545454546</v>
      </c>
      <c r="N66" s="16"/>
      <c r="O66" s="16">
        <v>79.199999999999989</v>
      </c>
      <c r="P66" s="16">
        <v>16.971428571428572</v>
      </c>
      <c r="Q66" s="16">
        <v>14.008644310816269</v>
      </c>
      <c r="R66" s="16">
        <v>25.854818120776212</v>
      </c>
      <c r="S66" s="16">
        <v>11.793333333333333</v>
      </c>
      <c r="T66" s="16">
        <v>21.758241758241759</v>
      </c>
      <c r="U66" s="23">
        <f t="shared" si="1"/>
        <v>461.18115896928907</v>
      </c>
      <c r="V66" s="22"/>
      <c r="X66" s="33">
        <f t="shared" si="5"/>
        <v>530.3583328146824</v>
      </c>
      <c r="Y66" s="33"/>
      <c r="Z66" s="33">
        <f t="shared" si="2"/>
        <v>2121.4333312587296</v>
      </c>
      <c r="AA66" s="40">
        <v>14.696938456699071</v>
      </c>
      <c r="AB66" s="40"/>
      <c r="AC66" s="40">
        <f t="shared" si="3"/>
        <v>4585.4447984901099</v>
      </c>
      <c r="AD66" s="42"/>
      <c r="AE66" s="2">
        <f t="shared" si="4"/>
        <v>2.1614842808986063</v>
      </c>
    </row>
    <row r="67" spans="1:34" x14ac:dyDescent="0.15">
      <c r="A67" s="8">
        <v>1941</v>
      </c>
      <c r="K67" s="8"/>
      <c r="L67" s="15">
        <v>1298.9000000000001</v>
      </c>
      <c r="M67" s="16">
        <v>497.01818181818186</v>
      </c>
      <c r="N67" s="16"/>
      <c r="O67" s="16">
        <v>79.199999999999989</v>
      </c>
      <c r="P67" s="16">
        <v>19.8</v>
      </c>
      <c r="Q67" s="16">
        <v>22.98681071545084</v>
      </c>
      <c r="R67" s="16">
        <v>29.271931757061857</v>
      </c>
      <c r="S67" s="16">
        <v>13.92</v>
      </c>
      <c r="T67" s="16">
        <v>24.065934065934066</v>
      </c>
      <c r="U67" s="23">
        <f t="shared" si="1"/>
        <v>731.93479938856956</v>
      </c>
      <c r="V67" s="22"/>
      <c r="X67" s="33">
        <f t="shared" si="5"/>
        <v>841.72501929685495</v>
      </c>
      <c r="Y67" s="33"/>
      <c r="Z67" s="33">
        <f t="shared" si="2"/>
        <v>3366.9000771874198</v>
      </c>
      <c r="AA67" s="40">
        <v>14.696938456699071</v>
      </c>
      <c r="AB67" s="40"/>
      <c r="AC67" s="40">
        <f t="shared" si="3"/>
        <v>4585.4447984901099</v>
      </c>
      <c r="AD67" s="42"/>
      <c r="AE67" s="2">
        <f t="shared" si="4"/>
        <v>1.3619188848397947</v>
      </c>
      <c r="AH67" s="1">
        <v>151</v>
      </c>
    </row>
    <row r="68" spans="1:34" x14ac:dyDescent="0.15">
      <c r="A68" s="8">
        <v>1942</v>
      </c>
      <c r="K68" s="8"/>
      <c r="L68" s="15">
        <v>1340.8000000000002</v>
      </c>
      <c r="M68" s="16">
        <v>445.09090909090907</v>
      </c>
      <c r="N68" s="16"/>
      <c r="O68" s="16">
        <v>99</v>
      </c>
      <c r="P68" s="16">
        <v>23.1</v>
      </c>
      <c r="Q68" s="16">
        <v>21.875020703268557</v>
      </c>
      <c r="R68" s="16">
        <v>29.271931757061857</v>
      </c>
      <c r="S68" s="16">
        <v>13.92</v>
      </c>
      <c r="T68" s="16">
        <v>24.065934065934066</v>
      </c>
      <c r="U68" s="23">
        <f t="shared" si="1"/>
        <v>697.22404131741916</v>
      </c>
      <c r="V68" s="22"/>
      <c r="X68" s="33">
        <f t="shared" si="5"/>
        <v>801.80764751503193</v>
      </c>
      <c r="Y68" s="33"/>
      <c r="Z68" s="33">
        <f t="shared" si="2"/>
        <v>3207.2305900601277</v>
      </c>
      <c r="AA68" s="40">
        <v>22</v>
      </c>
      <c r="AB68" s="40"/>
      <c r="AC68" s="40">
        <f t="shared" si="3"/>
        <v>6864</v>
      </c>
      <c r="AD68" s="42"/>
      <c r="AE68" s="2">
        <f t="shared" si="4"/>
        <v>2.1401641719410378</v>
      </c>
      <c r="AH68" s="1">
        <v>159</v>
      </c>
    </row>
    <row r="69" spans="1:34" x14ac:dyDescent="0.15">
      <c r="A69" s="8">
        <v>1943</v>
      </c>
      <c r="K69" s="8"/>
      <c r="L69" s="15">
        <v>1382.6999999999998</v>
      </c>
      <c r="M69" s="16">
        <v>612</v>
      </c>
      <c r="N69" s="16"/>
      <c r="O69" s="16">
        <v>125.39999999999999</v>
      </c>
      <c r="P69" s="16">
        <v>25.457142857142859</v>
      </c>
      <c r="Q69" s="16">
        <v>29.421338611338065</v>
      </c>
      <c r="R69" s="16">
        <v>31.235407318693717</v>
      </c>
      <c r="S69" s="16">
        <v>17.786666666666669</v>
      </c>
      <c r="T69" s="16">
        <v>22.747252747252748</v>
      </c>
      <c r="U69" s="23">
        <f t="shared" si="1"/>
        <v>920.28564603893187</v>
      </c>
      <c r="V69" s="22"/>
      <c r="X69" s="33">
        <f t="shared" si="5"/>
        <v>1058.3284929447716</v>
      </c>
      <c r="Y69" s="33"/>
      <c r="Z69" s="33">
        <f t="shared" si="2"/>
        <v>4233.3139717790864</v>
      </c>
      <c r="AA69" s="40">
        <v>22</v>
      </c>
      <c r="AB69" s="40"/>
      <c r="AC69" s="40">
        <f t="shared" si="3"/>
        <v>6864</v>
      </c>
      <c r="AD69" s="42"/>
      <c r="AE69" s="2">
        <f t="shared" si="4"/>
        <v>1.6214247385755196</v>
      </c>
      <c r="AH69" s="1">
        <v>168</v>
      </c>
    </row>
    <row r="70" spans="1:34" x14ac:dyDescent="0.15">
      <c r="A70" s="8">
        <v>1944</v>
      </c>
      <c r="K70" s="8"/>
      <c r="L70" s="15">
        <v>2020.1785714285713</v>
      </c>
      <c r="M70" s="16">
        <v>489.59999999999997</v>
      </c>
      <c r="N70" s="16"/>
      <c r="O70" s="16">
        <v>125.39999999999999</v>
      </c>
      <c r="P70" s="16">
        <v>19.092857142857145</v>
      </c>
      <c r="Q70" s="16">
        <v>24.45524805753103</v>
      </c>
      <c r="R70" s="16">
        <v>33.359965406754249</v>
      </c>
      <c r="S70" s="16">
        <v>16.175555555555555</v>
      </c>
      <c r="T70" s="16">
        <v>27.115384615384613</v>
      </c>
      <c r="U70" s="23">
        <f t="shared" si="1"/>
        <v>780.18928104835277</v>
      </c>
      <c r="V70" s="22"/>
      <c r="X70" s="33">
        <f t="shared" si="5"/>
        <v>897.21767320560559</v>
      </c>
      <c r="Y70" s="33"/>
      <c r="Z70" s="33">
        <f t="shared" si="2"/>
        <v>3588.8706928224224</v>
      </c>
      <c r="AA70" s="40">
        <v>22</v>
      </c>
      <c r="AB70" s="40"/>
      <c r="AC70" s="40">
        <f t="shared" si="3"/>
        <v>6864</v>
      </c>
      <c r="AD70" s="42"/>
      <c r="AE70" s="2">
        <f t="shared" si="4"/>
        <v>1.9125793564331217</v>
      </c>
      <c r="AH70" s="1">
        <v>177</v>
      </c>
    </row>
    <row r="71" spans="1:34" x14ac:dyDescent="0.15">
      <c r="A71" s="8">
        <v>1945</v>
      </c>
      <c r="K71" s="8"/>
      <c r="L71" s="15">
        <v>1676</v>
      </c>
      <c r="M71" s="16">
        <v>556.36363636363637</v>
      </c>
      <c r="N71" s="16"/>
      <c r="O71" s="16">
        <v>132</v>
      </c>
      <c r="P71" s="16">
        <v>25.457142857142859</v>
      </c>
      <c r="Q71" s="16">
        <v>27.530138571694035</v>
      </c>
      <c r="R71" s="16">
        <v>31.062093058365658</v>
      </c>
      <c r="S71" s="16">
        <v>16.82</v>
      </c>
      <c r="T71" s="16">
        <v>23.489010989010993</v>
      </c>
      <c r="U71" s="23">
        <f t="shared" ref="U71" si="6">(M71*K$3)+O71+P71+Q71+R71+S71+T71</f>
        <v>863.8473289651572</v>
      </c>
      <c r="V71" s="22"/>
      <c r="X71" s="33">
        <f t="shared" si="5"/>
        <v>993.4244283099307</v>
      </c>
      <c r="Y71" s="33"/>
      <c r="Z71" s="33">
        <f t="shared" ref="Z71:Z86" si="7">X71*4</f>
        <v>3973.6977132397228</v>
      </c>
      <c r="AA71" s="40">
        <v>22</v>
      </c>
      <c r="AB71" s="40"/>
      <c r="AC71" s="40">
        <f t="shared" ref="AC71:AC86" si="8">AA71*312</f>
        <v>6864</v>
      </c>
      <c r="AD71" s="42"/>
      <c r="AE71" s="2">
        <f t="shared" ref="AE71:AE95" si="9">AC71/Z71</f>
        <v>1.7273583687884093</v>
      </c>
      <c r="AH71" s="1">
        <v>186</v>
      </c>
    </row>
    <row r="72" spans="1:34" x14ac:dyDescent="0.15">
      <c r="A72" s="8">
        <v>1946</v>
      </c>
      <c r="K72" s="8"/>
      <c r="U72" s="23"/>
      <c r="V72" s="22"/>
      <c r="X72" s="34">
        <v>855.595659507287</v>
      </c>
      <c r="Y72" s="34"/>
      <c r="Z72" s="33">
        <f t="shared" si="7"/>
        <v>3422.382638029148</v>
      </c>
      <c r="AA72" s="40"/>
      <c r="AC72" s="40"/>
      <c r="AD72" s="42"/>
      <c r="AE72" s="2">
        <f t="shared" si="9"/>
        <v>0</v>
      </c>
      <c r="AH72" s="1">
        <v>198</v>
      </c>
    </row>
    <row r="73" spans="1:34" x14ac:dyDescent="0.15">
      <c r="A73" s="8">
        <v>1947</v>
      </c>
      <c r="K73" s="8"/>
      <c r="U73" s="23"/>
      <c r="V73" s="22"/>
      <c r="X73" s="34">
        <v>872.88042030541408</v>
      </c>
      <c r="Y73" s="34"/>
      <c r="Z73" s="33">
        <f t="shared" si="7"/>
        <v>3491.5216812216563</v>
      </c>
      <c r="AA73" s="40"/>
      <c r="AC73" s="40"/>
      <c r="AD73" s="42"/>
      <c r="AE73" s="2">
        <f t="shared" si="9"/>
        <v>0</v>
      </c>
      <c r="AH73" s="1">
        <v>202</v>
      </c>
    </row>
    <row r="74" spans="1:34" x14ac:dyDescent="0.15">
      <c r="A74" s="8">
        <v>1948</v>
      </c>
      <c r="K74" s="8"/>
      <c r="U74" s="23"/>
      <c r="V74" s="22"/>
      <c r="X74" s="34">
        <v>890.16518110354104</v>
      </c>
      <c r="Y74" s="34"/>
      <c r="Z74" s="33">
        <f t="shared" si="7"/>
        <v>3560.6607244141642</v>
      </c>
      <c r="AA74" s="40">
        <v>32.863353450309958</v>
      </c>
      <c r="AC74" s="40">
        <f t="shared" si="8"/>
        <v>10253.366276496707</v>
      </c>
      <c r="AD74" s="42"/>
      <c r="AE74" s="2">
        <f t="shared" si="9"/>
        <v>2.8796246174742453</v>
      </c>
      <c r="AH74" s="1">
        <v>206</v>
      </c>
    </row>
    <row r="75" spans="1:34" x14ac:dyDescent="0.15">
      <c r="A75" s="8">
        <v>1949</v>
      </c>
      <c r="K75" s="8"/>
      <c r="U75" s="23"/>
      <c r="V75" s="22"/>
      <c r="X75" s="34">
        <v>1023.6899582690722</v>
      </c>
      <c r="Y75" s="34"/>
      <c r="Z75" s="33">
        <f t="shared" si="7"/>
        <v>4094.7598330762889</v>
      </c>
      <c r="AA75" s="40">
        <v>32.863353450309958</v>
      </c>
      <c r="AC75" s="40">
        <f t="shared" si="8"/>
        <v>10253.366276496707</v>
      </c>
      <c r="AD75" s="42"/>
      <c r="AE75" s="2">
        <f t="shared" si="9"/>
        <v>2.5040214064993438</v>
      </c>
      <c r="AH75" s="1">
        <v>236.9</v>
      </c>
    </row>
    <row r="76" spans="1:34" x14ac:dyDescent="0.15">
      <c r="A76" s="8">
        <v>1950</v>
      </c>
      <c r="K76" s="8"/>
      <c r="U76" s="23"/>
      <c r="V76" s="22"/>
      <c r="X76" s="34">
        <v>1175.0180390566743</v>
      </c>
      <c r="Y76" s="34"/>
      <c r="Z76" s="33">
        <f t="shared" si="7"/>
        <v>4700.0721562266972</v>
      </c>
      <c r="AA76" s="40"/>
      <c r="AC76" s="40"/>
      <c r="AD76" s="42"/>
      <c r="AE76" s="2">
        <f t="shared" si="9"/>
        <v>0</v>
      </c>
      <c r="AH76" s="1">
        <v>271.92</v>
      </c>
    </row>
    <row r="77" spans="1:34" x14ac:dyDescent="0.15">
      <c r="A77" s="8">
        <v>1951</v>
      </c>
      <c r="K77" s="8"/>
      <c r="U77" s="23"/>
      <c r="V77" s="22"/>
      <c r="X77" s="34">
        <v>1370.8543788994532</v>
      </c>
      <c r="Y77" s="34"/>
      <c r="Z77" s="33">
        <f t="shared" si="7"/>
        <v>5483.4175155978128</v>
      </c>
      <c r="AA77" s="40">
        <v>34.467375879228179</v>
      </c>
      <c r="AC77" s="40">
        <f t="shared" si="8"/>
        <v>10753.821274319193</v>
      </c>
      <c r="AD77" s="42"/>
      <c r="AE77" s="2">
        <f t="shared" si="9"/>
        <v>1.9611531027373885</v>
      </c>
      <c r="AH77" s="1">
        <v>317.24</v>
      </c>
    </row>
    <row r="78" spans="1:34" x14ac:dyDescent="0.15">
      <c r="A78" s="8">
        <v>1952</v>
      </c>
      <c r="K78" s="8"/>
      <c r="U78" s="23"/>
      <c r="V78" s="22"/>
      <c r="X78" s="34">
        <v>1344.1494234663471</v>
      </c>
      <c r="Y78" s="34"/>
      <c r="Z78" s="33">
        <f t="shared" si="7"/>
        <v>5376.5976938653885</v>
      </c>
      <c r="AA78" s="40">
        <v>56.284989117881139</v>
      </c>
      <c r="AC78" s="40">
        <f t="shared" si="8"/>
        <v>17560.916604778915</v>
      </c>
      <c r="AD78" s="42"/>
      <c r="AE78" s="2">
        <f t="shared" si="9"/>
        <v>3.2661764194884135</v>
      </c>
      <c r="AH78" s="1">
        <v>311.06</v>
      </c>
    </row>
    <row r="79" spans="1:34" x14ac:dyDescent="0.15">
      <c r="A79" s="8">
        <v>1953</v>
      </c>
      <c r="K79" s="8"/>
      <c r="U79" s="23"/>
      <c r="V79" s="22"/>
      <c r="X79" s="34">
        <v>1335.2477716553117</v>
      </c>
      <c r="Y79" s="34"/>
      <c r="Z79" s="33">
        <f t="shared" si="7"/>
        <v>5340.9910866212467</v>
      </c>
      <c r="AA79" s="40">
        <v>56.284989117881139</v>
      </c>
      <c r="AC79" s="40">
        <f t="shared" si="8"/>
        <v>17560.916604778915</v>
      </c>
      <c r="AD79" s="42"/>
      <c r="AE79" s="2">
        <f t="shared" si="9"/>
        <v>3.2879509289516693</v>
      </c>
      <c r="AH79" s="1">
        <v>309</v>
      </c>
    </row>
    <row r="80" spans="1:34" x14ac:dyDescent="0.15">
      <c r="A80" s="8">
        <v>1954</v>
      </c>
      <c r="K80" s="8"/>
      <c r="U80" s="23"/>
      <c r="V80" s="22"/>
      <c r="X80" s="34">
        <v>1326.346119844276</v>
      </c>
      <c r="Y80" s="34"/>
      <c r="Z80" s="33">
        <f t="shared" si="7"/>
        <v>5305.3844793771041</v>
      </c>
      <c r="AA80" s="40">
        <v>56.284989117881139</v>
      </c>
      <c r="AC80" s="40">
        <f t="shared" si="8"/>
        <v>17560.916604778915</v>
      </c>
      <c r="AD80" s="42"/>
      <c r="AE80" s="2">
        <f t="shared" si="9"/>
        <v>3.3100177137097351</v>
      </c>
      <c r="AH80" s="1">
        <v>306.94</v>
      </c>
    </row>
    <row r="81" spans="1:46" x14ac:dyDescent="0.15">
      <c r="A81" s="8">
        <v>1955</v>
      </c>
      <c r="K81" s="8"/>
      <c r="U81" s="23"/>
      <c r="V81" s="22"/>
      <c r="X81" s="34">
        <v>1432.4538094318182</v>
      </c>
      <c r="Y81" s="34"/>
      <c r="Z81" s="33">
        <f t="shared" si="7"/>
        <v>5729.8152377272727</v>
      </c>
      <c r="AA81" s="40">
        <v>56.284989117881139</v>
      </c>
      <c r="AC81" s="40">
        <f t="shared" si="8"/>
        <v>17560.916604778915</v>
      </c>
      <c r="AD81" s="42"/>
      <c r="AE81" s="2">
        <f t="shared" si="9"/>
        <v>3.0648312163979026</v>
      </c>
      <c r="AG81" s="1">
        <v>74</v>
      </c>
      <c r="AH81" s="1">
        <v>331.49519999999995</v>
      </c>
    </row>
    <row r="82" spans="1:46" x14ac:dyDescent="0.15">
      <c r="A82" s="8">
        <v>1956</v>
      </c>
      <c r="K82" s="8"/>
      <c r="U82" s="23"/>
      <c r="V82" s="22"/>
      <c r="X82" s="34">
        <v>1498.7711154240319</v>
      </c>
      <c r="Y82" s="34"/>
      <c r="Z82" s="33">
        <f t="shared" si="7"/>
        <v>5995.0844616961276</v>
      </c>
      <c r="AA82" s="40">
        <v>56.284989117881139</v>
      </c>
      <c r="AC82" s="40">
        <f t="shared" si="8"/>
        <v>17560.916604778915</v>
      </c>
      <c r="AD82" s="42"/>
      <c r="AE82" s="2">
        <f t="shared" si="9"/>
        <v>2.9292192156723318</v>
      </c>
      <c r="AG82" s="1">
        <v>78</v>
      </c>
      <c r="AH82" s="1">
        <v>346.84219999999999</v>
      </c>
    </row>
    <row r="83" spans="1:46" x14ac:dyDescent="0.15">
      <c r="A83" s="8">
        <v>1957</v>
      </c>
      <c r="K83" s="8"/>
      <c r="U83" s="23"/>
      <c r="V83" s="22"/>
      <c r="X83" s="34">
        <v>1379.3999646380473</v>
      </c>
      <c r="Y83" s="34"/>
      <c r="Z83" s="33">
        <f t="shared" si="7"/>
        <v>5517.5998585521893</v>
      </c>
      <c r="AA83" s="40">
        <v>56.284989117881139</v>
      </c>
      <c r="AC83" s="40">
        <f t="shared" si="8"/>
        <v>17560.916604778915</v>
      </c>
      <c r="AD83" s="42"/>
      <c r="AE83" s="2">
        <f t="shared" si="9"/>
        <v>3.182709340105514</v>
      </c>
      <c r="AG83" s="1">
        <v>84</v>
      </c>
      <c r="AH83" s="1">
        <v>319.2176</v>
      </c>
    </row>
    <row r="84" spans="1:46" x14ac:dyDescent="0.15">
      <c r="A84" s="8">
        <v>1958</v>
      </c>
      <c r="K84" s="8"/>
      <c r="U84" s="23"/>
      <c r="V84" s="22"/>
      <c r="X84" s="34">
        <v>1432.4538094318182</v>
      </c>
      <c r="Y84" s="34"/>
      <c r="Z84" s="33">
        <f t="shared" si="7"/>
        <v>5729.8152377272727</v>
      </c>
      <c r="AA84" s="40">
        <v>56.284989117881139</v>
      </c>
      <c r="AC84" s="40">
        <f t="shared" si="8"/>
        <v>17560.916604778915</v>
      </c>
      <c r="AD84" s="42"/>
      <c r="AE84" s="2">
        <f t="shared" si="9"/>
        <v>3.0648312163979026</v>
      </c>
      <c r="AG84" s="1">
        <v>85</v>
      </c>
      <c r="AH84" s="1">
        <v>331.49519999999995</v>
      </c>
    </row>
    <row r="85" spans="1:46" x14ac:dyDescent="0.15">
      <c r="A85" s="8">
        <v>1959</v>
      </c>
      <c r="K85" s="8"/>
      <c r="U85" s="23"/>
      <c r="V85" s="22"/>
      <c r="X85" s="34">
        <v>1458.9807318287037</v>
      </c>
      <c r="Y85" s="34"/>
      <c r="Z85" s="33">
        <f>X85*4</f>
        <v>5835.9229273148148</v>
      </c>
      <c r="AA85" s="40">
        <v>68</v>
      </c>
      <c r="AC85" s="40">
        <f t="shared" si="8"/>
        <v>21216</v>
      </c>
      <c r="AD85" s="42"/>
      <c r="AE85" s="2">
        <f t="shared" si="9"/>
        <v>3.6354147003380253</v>
      </c>
      <c r="AG85" s="1">
        <v>89</v>
      </c>
      <c r="AH85" s="1">
        <v>337.63400000000001</v>
      </c>
    </row>
    <row r="86" spans="1:46" x14ac:dyDescent="0.15">
      <c r="A86" s="8">
        <v>1960</v>
      </c>
      <c r="K86" s="8"/>
      <c r="U86" s="23"/>
      <c r="V86" s="22"/>
      <c r="X86" s="34">
        <v>1458.9807318287037</v>
      </c>
      <c r="Y86" s="34"/>
      <c r="Z86" s="33">
        <f t="shared" si="7"/>
        <v>5835.9229273148148</v>
      </c>
      <c r="AA86" s="40">
        <v>72</v>
      </c>
      <c r="AC86" s="40">
        <f t="shared" si="8"/>
        <v>22464</v>
      </c>
      <c r="AD86" s="42"/>
      <c r="AE86" s="2">
        <f t="shared" si="9"/>
        <v>3.8492626238873209</v>
      </c>
      <c r="AG86" s="1">
        <v>100</v>
      </c>
      <c r="AH86" s="1">
        <v>337.63400000000001</v>
      </c>
    </row>
    <row r="87" spans="1:46" x14ac:dyDescent="0.15">
      <c r="A87" s="8">
        <v>1961</v>
      </c>
      <c r="K87" s="8"/>
      <c r="U87" s="23"/>
      <c r="Z87" s="34">
        <f t="shared" ref="Z87:Z100" si="10">(AH87/AH86)*Z86</f>
        <v>6225.7720297467777</v>
      </c>
      <c r="AA87" s="41">
        <f>(AG87/AG86)*AA86</f>
        <v>80.640000000000015</v>
      </c>
      <c r="AB87" s="43"/>
      <c r="AC87" s="41">
        <f>AA87*312</f>
        <v>25159.680000000004</v>
      </c>
      <c r="AD87" s="42"/>
      <c r="AE87" s="2">
        <f>AC87/Z87</f>
        <v>4.0412144678261424</v>
      </c>
      <c r="AG87" s="1">
        <v>112</v>
      </c>
      <c r="AH87" s="1">
        <v>360.18849797570857</v>
      </c>
    </row>
    <row r="88" spans="1:46" x14ac:dyDescent="0.15">
      <c r="A88" s="8">
        <v>1962</v>
      </c>
      <c r="K88" s="8"/>
      <c r="U88" s="23"/>
      <c r="Z88" s="34">
        <f t="shared" si="10"/>
        <v>6178.517593088357</v>
      </c>
      <c r="AA88" s="41">
        <f t="shared" ref="AA87:AA99" si="11">(AG88/AG87)*AA87</f>
        <v>82.080000000000013</v>
      </c>
      <c r="AB88" s="43"/>
      <c r="AC88" s="41">
        <f t="shared" ref="AC88:AC99" si="12">AA88*312</f>
        <v>25608.960000000003</v>
      </c>
      <c r="AD88" s="42"/>
      <c r="AE88" s="2">
        <f t="shared" si="9"/>
        <v>4.1448388896145003</v>
      </c>
      <c r="AG88" s="1">
        <v>114</v>
      </c>
      <c r="AH88" s="1">
        <v>357.45461943319839</v>
      </c>
    </row>
    <row r="89" spans="1:46" x14ac:dyDescent="0.15">
      <c r="A89" s="8">
        <v>1963</v>
      </c>
      <c r="K89" s="8"/>
      <c r="U89" s="23"/>
      <c r="Z89" s="34">
        <f t="shared" si="10"/>
        <v>7253.5560270674023</v>
      </c>
      <c r="AA89" s="41">
        <f t="shared" si="11"/>
        <v>86.4</v>
      </c>
      <c r="AB89" s="43"/>
      <c r="AC89" s="41">
        <f t="shared" si="12"/>
        <v>26956.800000000003</v>
      </c>
      <c r="AD89" s="42"/>
      <c r="AE89" s="2">
        <f t="shared" si="9"/>
        <v>3.7163564876879542</v>
      </c>
      <c r="AG89" s="1">
        <v>120</v>
      </c>
      <c r="AH89" s="1">
        <v>419.65035627530369</v>
      </c>
    </row>
    <row r="90" spans="1:46" x14ac:dyDescent="0.15">
      <c r="A90" s="8">
        <v>1964</v>
      </c>
      <c r="K90" s="8"/>
      <c r="U90" s="23"/>
      <c r="Z90" s="34">
        <f t="shared" si="10"/>
        <v>7773.3548303100179</v>
      </c>
      <c r="AA90" s="41">
        <f t="shared" si="11"/>
        <v>92.160000000000011</v>
      </c>
      <c r="AB90" s="43"/>
      <c r="AC90" s="41">
        <f t="shared" si="12"/>
        <v>28753.920000000002</v>
      </c>
      <c r="AD90" s="42"/>
      <c r="AE90" s="2">
        <f t="shared" si="9"/>
        <v>3.6990360825781621</v>
      </c>
      <c r="AG90" s="1">
        <v>128</v>
      </c>
      <c r="AH90" s="1">
        <v>449.72302024291503</v>
      </c>
    </row>
    <row r="91" spans="1:46" x14ac:dyDescent="0.15">
      <c r="A91" s="8">
        <v>1965</v>
      </c>
      <c r="K91" s="8"/>
      <c r="U91" s="23"/>
      <c r="Z91" s="34">
        <f t="shared" si="10"/>
        <v>9746.2275607990359</v>
      </c>
      <c r="AA91" s="41">
        <f t="shared" si="11"/>
        <v>103.68</v>
      </c>
      <c r="AB91" s="43"/>
      <c r="AC91" s="41">
        <f t="shared" si="12"/>
        <v>32348.160000000003</v>
      </c>
      <c r="AD91" s="42"/>
      <c r="AE91" s="2">
        <f t="shared" si="9"/>
        <v>3.3190441940951323</v>
      </c>
      <c r="AG91" s="1">
        <v>144</v>
      </c>
      <c r="AH91" s="1">
        <v>563.86244939271262</v>
      </c>
    </row>
    <row r="92" spans="1:46" x14ac:dyDescent="0.15">
      <c r="A92" s="8">
        <v>1966</v>
      </c>
      <c r="K92" s="8"/>
      <c r="U92" s="23"/>
      <c r="Z92" s="34">
        <f t="shared" si="10"/>
        <v>10266.026364041652</v>
      </c>
      <c r="AA92" s="41">
        <f t="shared" si="11"/>
        <v>115.20000000000002</v>
      </c>
      <c r="AB92" s="43"/>
      <c r="AC92" s="41">
        <f t="shared" si="12"/>
        <v>35942.400000000009</v>
      </c>
      <c r="AD92" s="42"/>
      <c r="AE92" s="2">
        <f t="shared" si="9"/>
        <v>3.5011014705644858</v>
      </c>
      <c r="AG92" s="1">
        <v>160</v>
      </c>
      <c r="AH92" s="1">
        <v>593.93511336032407</v>
      </c>
    </row>
    <row r="93" spans="1:46" x14ac:dyDescent="0.15">
      <c r="A93" s="8">
        <v>1967</v>
      </c>
      <c r="K93" s="8"/>
      <c r="U93" s="23"/>
      <c r="Z93" s="34">
        <f t="shared" si="10"/>
        <v>9639.9050783175917</v>
      </c>
      <c r="AA93" s="41">
        <f t="shared" si="11"/>
        <v>118.80000000000001</v>
      </c>
      <c r="AB93" s="43"/>
      <c r="AC93" s="41">
        <f t="shared" si="12"/>
        <v>37065.600000000006</v>
      </c>
      <c r="AD93" s="42"/>
      <c r="AE93" s="2">
        <f t="shared" si="9"/>
        <v>3.8450171136403859</v>
      </c>
      <c r="AG93" s="1">
        <v>165</v>
      </c>
      <c r="AH93" s="1">
        <v>557.71122267206488</v>
      </c>
    </row>
    <row r="94" spans="1:46" x14ac:dyDescent="0.15">
      <c r="A94" s="8">
        <v>1968</v>
      </c>
      <c r="K94" s="8"/>
      <c r="U94" s="23"/>
      <c r="Z94" s="34">
        <f t="shared" si="10"/>
        <v>10525.925765662958</v>
      </c>
      <c r="AA94" s="41">
        <f t="shared" si="11"/>
        <v>133.19999999999999</v>
      </c>
      <c r="AB94" s="43"/>
      <c r="AC94" s="41">
        <f t="shared" si="12"/>
        <v>41558.399999999994</v>
      </c>
      <c r="AD94" s="42"/>
      <c r="AE94" s="2">
        <f t="shared" si="9"/>
        <v>3.9481942895293169</v>
      </c>
      <c r="AG94" s="1">
        <v>185</v>
      </c>
      <c r="AH94" s="1">
        <v>608.97144534412962</v>
      </c>
    </row>
    <row r="95" spans="1:46" x14ac:dyDescent="0.15">
      <c r="A95" s="8">
        <v>1969</v>
      </c>
      <c r="K95" s="8"/>
      <c r="U95" s="23"/>
      <c r="Z95" s="34">
        <f t="shared" si="10"/>
        <v>11140.233442222412</v>
      </c>
      <c r="AA95" s="41">
        <f t="shared" si="11"/>
        <v>141.12</v>
      </c>
      <c r="AB95" s="43"/>
      <c r="AC95" s="41">
        <f t="shared" si="12"/>
        <v>44029.440000000002</v>
      </c>
      <c r="AD95" s="42"/>
      <c r="AE95" s="2">
        <f t="shared" si="9"/>
        <v>3.9522906075850046</v>
      </c>
      <c r="AG95" s="1">
        <v>196</v>
      </c>
      <c r="AH95" s="1">
        <v>644.51186639676121</v>
      </c>
      <c r="AI95" s="1">
        <v>9.07933E-3</v>
      </c>
    </row>
    <row r="96" spans="1:46" x14ac:dyDescent="0.15">
      <c r="A96" s="8">
        <v>1970</v>
      </c>
      <c r="K96" s="8"/>
      <c r="U96" s="23"/>
      <c r="Y96" s="7">
        <f>Y97*(AH96/AH97)</f>
        <v>143.79624909747292</v>
      </c>
      <c r="Z96" s="34">
        <f t="shared" si="10"/>
        <v>11813.609164604892</v>
      </c>
      <c r="AA96" s="41">
        <f t="shared" si="11"/>
        <v>166.32000000000002</v>
      </c>
      <c r="AB96" s="43"/>
      <c r="AC96" s="41">
        <f t="shared" si="12"/>
        <v>51891.840000000004</v>
      </c>
      <c r="AD96" s="44">
        <v>326.25108338805001</v>
      </c>
      <c r="AE96" s="2">
        <f>AD96/Y96</f>
        <v>2.2688427927414105</v>
      </c>
      <c r="AG96" s="1">
        <v>231</v>
      </c>
      <c r="AH96" s="1">
        <v>683.46963562753047</v>
      </c>
      <c r="AI96" s="1">
        <v>9.3544609999999997E-3</v>
      </c>
      <c r="AS96" s="1">
        <v>43</v>
      </c>
      <c r="AT96" s="1">
        <f>AS96/26</f>
        <v>1.6538461538461537</v>
      </c>
    </row>
    <row r="97" spans="1:46" x14ac:dyDescent="0.15">
      <c r="A97" s="8">
        <v>1971</v>
      </c>
      <c r="K97" s="8"/>
      <c r="U97" s="23"/>
      <c r="Y97" s="7">
        <f>Y98*(AH97/AH98)</f>
        <v>157.58063898916964</v>
      </c>
      <c r="Z97" s="34">
        <f t="shared" si="10"/>
        <v>12946.068430928672</v>
      </c>
      <c r="AA97" s="41">
        <f t="shared" si="11"/>
        <v>169.20000000000005</v>
      </c>
      <c r="AB97" s="43"/>
      <c r="AC97" s="41">
        <f t="shared" si="12"/>
        <v>52790.400000000016</v>
      </c>
      <c r="AD97" s="44">
        <v>325.68220617202877</v>
      </c>
      <c r="AE97" s="2">
        <f t="shared" ref="AE96:AE127" si="13">AD97/Y97</f>
        <v>2.0667653606507623</v>
      </c>
      <c r="AG97" s="1">
        <v>235</v>
      </c>
      <c r="AH97" s="1">
        <v>748.9874220493416</v>
      </c>
      <c r="AI97" s="1">
        <v>1.0248637999999999E-2</v>
      </c>
      <c r="AS97" s="1">
        <v>40</v>
      </c>
      <c r="AT97" s="1">
        <f t="shared" ref="AT97:AT121" si="14">AS97/26</f>
        <v>1.5384615384615385</v>
      </c>
    </row>
    <row r="98" spans="1:46" x14ac:dyDescent="0.15">
      <c r="A98" s="8">
        <v>1972</v>
      </c>
      <c r="C98" s="3">
        <v>0.14000000000000001</v>
      </c>
      <c r="D98" s="3">
        <v>0.2</v>
      </c>
      <c r="E98" s="3">
        <v>0.63</v>
      </c>
      <c r="F98" s="3">
        <v>0.39</v>
      </c>
      <c r="G98" s="3">
        <v>0.32</v>
      </c>
      <c r="H98" s="3">
        <v>0.18</v>
      </c>
      <c r="I98" s="3">
        <v>1.36</v>
      </c>
      <c r="K98" s="8"/>
      <c r="M98" s="23">
        <f>C98*M$5</f>
        <v>25.480000000000004</v>
      </c>
      <c r="N98" s="23">
        <f>D98*N$5</f>
        <v>4</v>
      </c>
      <c r="O98" s="23">
        <f>E98*O$4</f>
        <v>1.8900000000000001</v>
      </c>
      <c r="P98" s="23">
        <f>F98*P$4</f>
        <v>0.78</v>
      </c>
      <c r="Q98" s="23">
        <f>G98*Q$4</f>
        <v>0.96</v>
      </c>
      <c r="R98" s="23">
        <f>H98*R$4</f>
        <v>0.54</v>
      </c>
      <c r="S98" s="23">
        <f>I98*S$4</f>
        <v>4.08</v>
      </c>
      <c r="U98" s="23">
        <f t="shared" ref="U98:U127" si="15">SUM(M98:S98)</f>
        <v>37.730000000000004</v>
      </c>
      <c r="X98" s="35">
        <f>U98*1.15</f>
        <v>43.389499999999998</v>
      </c>
      <c r="Y98" s="35">
        <f>X98*4</f>
        <v>173.55799999999999</v>
      </c>
      <c r="Z98" s="34">
        <f t="shared" si="10"/>
        <v>14258.691671440327</v>
      </c>
      <c r="AA98" s="41">
        <f t="shared" si="11"/>
        <v>183.60000000000002</v>
      </c>
      <c r="AB98" s="43"/>
      <c r="AC98" s="41">
        <f t="shared" si="12"/>
        <v>57283.200000000004</v>
      </c>
      <c r="AD98" s="44">
        <v>407.0316480630334</v>
      </c>
      <c r="AE98" s="2">
        <f t="shared" si="13"/>
        <v>2.3452197424666879</v>
      </c>
      <c r="AG98" s="1">
        <v>255</v>
      </c>
      <c r="AH98" s="1">
        <v>824.92849267462282</v>
      </c>
      <c r="AI98" s="1">
        <v>1.128038E-2</v>
      </c>
      <c r="AS98" s="1">
        <v>32</v>
      </c>
      <c r="AT98" s="1">
        <f t="shared" si="14"/>
        <v>1.2307692307692308</v>
      </c>
    </row>
    <row r="99" spans="1:46" x14ac:dyDescent="0.15">
      <c r="A99" s="8">
        <v>1973</v>
      </c>
      <c r="C99" s="3">
        <v>0.17647011308562202</v>
      </c>
      <c r="D99" s="3">
        <v>0.2521001615508886</v>
      </c>
      <c r="E99" s="3">
        <v>0.79411550888529903</v>
      </c>
      <c r="F99" s="3">
        <v>0.4915953150242327</v>
      </c>
      <c r="G99" s="3">
        <v>0.40336025848142171</v>
      </c>
      <c r="H99" s="3">
        <v>0.21553505535055351</v>
      </c>
      <c r="I99" s="3">
        <v>1.5321352657004832</v>
      </c>
      <c r="K99" s="8"/>
      <c r="M99" s="23">
        <f t="shared" ref="M99:N127" si="16">C99*M$5</f>
        <v>32.117560581583206</v>
      </c>
      <c r="N99" s="23">
        <f t="shared" si="16"/>
        <v>5.0420032310177723</v>
      </c>
      <c r="O99" s="23">
        <f t="shared" ref="O99:S126" si="17">E99*O$4</f>
        <v>2.3823465266558972</v>
      </c>
      <c r="P99" s="23">
        <f t="shared" si="17"/>
        <v>0.98319063004846541</v>
      </c>
      <c r="Q99" s="23">
        <f t="shared" si="17"/>
        <v>1.2100807754442651</v>
      </c>
      <c r="R99" s="23">
        <f t="shared" si="17"/>
        <v>0.64660516605166052</v>
      </c>
      <c r="S99" s="23">
        <f t="shared" si="17"/>
        <v>4.5964057971014496</v>
      </c>
      <c r="U99" s="23">
        <f t="shared" si="15"/>
        <v>46.978192707902714</v>
      </c>
      <c r="X99" s="35">
        <f t="shared" ref="X99:X127" si="18">U99*1.15</f>
        <v>54.024921614088115</v>
      </c>
      <c r="Y99" s="35">
        <f t="shared" ref="Y99:Y127" si="19">X99*4</f>
        <v>216.09968645635246</v>
      </c>
      <c r="Z99" s="34">
        <f t="shared" si="10"/>
        <v>16780.987310070566</v>
      </c>
      <c r="AA99" s="41">
        <f t="shared" si="11"/>
        <v>156.96</v>
      </c>
      <c r="AB99" s="43"/>
      <c r="AC99" s="41">
        <f t="shared" si="12"/>
        <v>48971.520000000004</v>
      </c>
      <c r="AD99" s="44">
        <v>434.33775443204195</v>
      </c>
      <c r="AE99" s="2">
        <f t="shared" si="13"/>
        <v>2.0098953476259158</v>
      </c>
      <c r="AG99" s="1">
        <v>218</v>
      </c>
      <c r="AH99" s="1">
        <v>970.85447152320239</v>
      </c>
      <c r="AI99" s="1">
        <v>1.3275080999999999E-2</v>
      </c>
      <c r="AS99" s="1">
        <v>41</v>
      </c>
      <c r="AT99" s="1">
        <f t="shared" si="14"/>
        <v>1.5769230769230769</v>
      </c>
    </row>
    <row r="100" spans="1:46" x14ac:dyDescent="0.15">
      <c r="A100" s="8">
        <v>1974</v>
      </c>
      <c r="C100" s="3">
        <v>0.21220516962843303</v>
      </c>
      <c r="D100" s="3">
        <v>0.30315024232633286</v>
      </c>
      <c r="E100" s="3">
        <v>0.95492326332794852</v>
      </c>
      <c r="F100" s="3">
        <v>0.59114297253634907</v>
      </c>
      <c r="G100" s="3">
        <v>0.48504038772213254</v>
      </c>
      <c r="H100" s="3">
        <v>0.25995387453874541</v>
      </c>
      <c r="I100" s="3">
        <v>1.8777198067632852</v>
      </c>
      <c r="K100" s="8"/>
      <c r="M100" s="23">
        <f t="shared" si="16"/>
        <v>38.621340872374809</v>
      </c>
      <c r="N100" s="23">
        <f t="shared" si="16"/>
        <v>6.0630048465266571</v>
      </c>
      <c r="O100" s="23">
        <f t="shared" si="17"/>
        <v>2.8647697899838453</v>
      </c>
      <c r="P100" s="23">
        <f t="shared" si="17"/>
        <v>1.1822859450726981</v>
      </c>
      <c r="Q100" s="23">
        <f t="shared" si="17"/>
        <v>1.4551211631663976</v>
      </c>
      <c r="R100" s="23">
        <f t="shared" si="17"/>
        <v>0.77986162361623623</v>
      </c>
      <c r="S100" s="23">
        <f t="shared" si="17"/>
        <v>5.6331594202898554</v>
      </c>
      <c r="U100" s="23">
        <f t="shared" si="15"/>
        <v>56.599543661030502</v>
      </c>
      <c r="X100" s="35">
        <f t="shared" si="18"/>
        <v>65.089475210185071</v>
      </c>
      <c r="Y100" s="35">
        <f t="shared" si="19"/>
        <v>260.35790084074029</v>
      </c>
      <c r="Z100" s="34">
        <f t="shared" si="10"/>
        <v>19818.037160666157</v>
      </c>
      <c r="AA100" s="41"/>
      <c r="AB100" s="43"/>
      <c r="AC100" s="41"/>
      <c r="AD100" s="44">
        <v>553.80196979645427</v>
      </c>
      <c r="AE100" s="2">
        <f t="shared" si="13"/>
        <v>2.127079562433607</v>
      </c>
      <c r="AH100" s="1">
        <v>1146.561262381696</v>
      </c>
      <c r="AI100" s="1">
        <v>1.5682478999999999E-2</v>
      </c>
      <c r="AS100" s="1">
        <v>54</v>
      </c>
      <c r="AT100" s="1">
        <f t="shared" si="14"/>
        <v>2.0769230769230771</v>
      </c>
    </row>
    <row r="101" spans="1:46" x14ac:dyDescent="0.15">
      <c r="A101" s="8">
        <v>1975</v>
      </c>
      <c r="C101" s="3">
        <v>0.28621970920840073</v>
      </c>
      <c r="D101" s="3">
        <v>0.40888529886914388</v>
      </c>
      <c r="E101" s="3">
        <v>1.2879886914378031</v>
      </c>
      <c r="F101" s="3">
        <v>0.79732633279483056</v>
      </c>
      <c r="G101" s="3">
        <v>0.65421647819063011</v>
      </c>
      <c r="H101" s="3">
        <v>0.35742619926199265</v>
      </c>
      <c r="I101" s="3">
        <v>2.5215845410628024</v>
      </c>
      <c r="K101" s="8"/>
      <c r="M101" s="23">
        <f t="shared" si="16"/>
        <v>52.091987075928934</v>
      </c>
      <c r="N101" s="23">
        <f t="shared" si="16"/>
        <v>8.1777059773828782</v>
      </c>
      <c r="O101" s="23">
        <f t="shared" si="17"/>
        <v>3.8639660743134092</v>
      </c>
      <c r="P101" s="23">
        <f t="shared" si="17"/>
        <v>1.5946526655896611</v>
      </c>
      <c r="Q101" s="23">
        <f t="shared" si="17"/>
        <v>1.9626494345718903</v>
      </c>
      <c r="R101" s="23">
        <f t="shared" si="17"/>
        <v>1.0722785977859779</v>
      </c>
      <c r="S101" s="23">
        <f t="shared" si="17"/>
        <v>7.5647536231884072</v>
      </c>
      <c r="U101" s="23">
        <f t="shared" si="15"/>
        <v>76.327993448761163</v>
      </c>
      <c r="X101" s="35">
        <f t="shared" si="18"/>
        <v>87.777192466075334</v>
      </c>
      <c r="Y101" s="35">
        <f t="shared" si="19"/>
        <v>351.10876986430134</v>
      </c>
      <c r="Z101" s="36"/>
      <c r="AA101" s="42"/>
      <c r="AB101" s="45"/>
      <c r="AC101" s="45"/>
      <c r="AD101" s="44">
        <v>866.4</v>
      </c>
      <c r="AE101" s="2">
        <f>AD101/Y101</f>
        <v>2.4676113910081243</v>
      </c>
      <c r="AG101" s="1">
        <v>358</v>
      </c>
      <c r="AH101" s="1">
        <v>1489.040600495709</v>
      </c>
      <c r="AI101" s="1">
        <v>2.035971E-2</v>
      </c>
      <c r="AN101" s="21">
        <v>118.4</v>
      </c>
      <c r="AO101" s="21">
        <f>AN101/26</f>
        <v>4.5538461538461537</v>
      </c>
      <c r="AP101" s="12">
        <v>72.2</v>
      </c>
      <c r="AQ101" s="12">
        <f>AP101/26</f>
        <v>2.7769230769230768</v>
      </c>
      <c r="AS101" s="1">
        <v>54</v>
      </c>
      <c r="AT101" s="1">
        <f t="shared" si="14"/>
        <v>2.0769230769230771</v>
      </c>
    </row>
    <row r="102" spans="1:46" x14ac:dyDescent="0.15">
      <c r="A102" s="8">
        <v>1976</v>
      </c>
      <c r="C102" s="3">
        <v>0.47626009693053328</v>
      </c>
      <c r="D102" s="3">
        <v>0.6803715670436189</v>
      </c>
      <c r="E102" s="3">
        <v>2.1431704361873996</v>
      </c>
      <c r="F102" s="3">
        <v>1.3267245557350569</v>
      </c>
      <c r="G102" s="3">
        <v>1.08859450726979</v>
      </c>
      <c r="H102" s="3">
        <v>0.53858856088560891</v>
      </c>
      <c r="I102" s="3">
        <v>3.6017004830917885</v>
      </c>
      <c r="K102" s="8"/>
      <c r="M102" s="23">
        <f t="shared" si="16"/>
        <v>86.679337641357051</v>
      </c>
      <c r="N102" s="23">
        <f t="shared" si="16"/>
        <v>13.607431340872377</v>
      </c>
      <c r="O102" s="23">
        <f t="shared" si="17"/>
        <v>6.4295113085621987</v>
      </c>
      <c r="P102" s="23">
        <f t="shared" si="17"/>
        <v>2.6534491114701138</v>
      </c>
      <c r="Q102" s="23">
        <f t="shared" si="17"/>
        <v>3.2657835218093698</v>
      </c>
      <c r="R102" s="23">
        <f t="shared" si="17"/>
        <v>1.6157656826568267</v>
      </c>
      <c r="S102" s="23">
        <f t="shared" si="17"/>
        <v>10.805101449275366</v>
      </c>
      <c r="U102" s="23">
        <f t="shared" si="15"/>
        <v>125.05638005600331</v>
      </c>
      <c r="X102" s="35">
        <f t="shared" si="18"/>
        <v>143.8148370644038</v>
      </c>
      <c r="Y102" s="35">
        <f t="shared" si="19"/>
        <v>575.25934825761522</v>
      </c>
      <c r="Z102" s="36"/>
      <c r="AA102" s="42"/>
      <c r="AB102" s="45"/>
      <c r="AC102" s="45"/>
      <c r="AD102" s="44">
        <v>1021.2</v>
      </c>
      <c r="AE102" s="2">
        <f t="shared" si="13"/>
        <v>1.7751993133063901</v>
      </c>
      <c r="AG102" s="1">
        <v>378</v>
      </c>
      <c r="AH102" s="1">
        <v>2419.6909758055272</v>
      </c>
      <c r="AI102" s="1">
        <v>3.1777656000000001E-2</v>
      </c>
      <c r="AN102" s="21">
        <v>125</v>
      </c>
      <c r="AO102" s="21">
        <f t="shared" ref="AO102:AO117" si="20">AN102/26</f>
        <v>4.8076923076923075</v>
      </c>
      <c r="AP102" s="12">
        <v>85.1</v>
      </c>
      <c r="AQ102" s="12">
        <f t="shared" ref="AQ102:AQ117" si="21">AP102/26</f>
        <v>3.273076923076923</v>
      </c>
      <c r="AS102" s="1">
        <v>92</v>
      </c>
      <c r="AT102" s="1">
        <f t="shared" si="14"/>
        <v>3.5384615384615383</v>
      </c>
    </row>
    <row r="103" spans="1:46" x14ac:dyDescent="0.15">
      <c r="A103" s="8">
        <v>1977</v>
      </c>
      <c r="C103" s="3">
        <v>1.0963983050847455</v>
      </c>
      <c r="D103" s="3">
        <v>4.4200211864406782</v>
      </c>
      <c r="E103" s="3">
        <v>6.5082097457627111</v>
      </c>
      <c r="F103" s="3">
        <v>2.8283898305084745</v>
      </c>
      <c r="G103" s="3">
        <v>2.0087394067796609</v>
      </c>
      <c r="H103" s="3">
        <v>0.77086456771614198</v>
      </c>
      <c r="I103" s="3">
        <v>7.3961313952157504</v>
      </c>
      <c r="K103" s="8"/>
      <c r="M103" s="23">
        <f t="shared" si="16"/>
        <v>199.54449152542367</v>
      </c>
      <c r="N103" s="23">
        <f t="shared" si="16"/>
        <v>88.400423728813564</v>
      </c>
      <c r="O103" s="23">
        <f t="shared" si="17"/>
        <v>19.524629237288131</v>
      </c>
      <c r="P103" s="23">
        <f t="shared" si="17"/>
        <v>5.656779661016949</v>
      </c>
      <c r="Q103" s="23">
        <f t="shared" si="17"/>
        <v>6.0262182203389827</v>
      </c>
      <c r="R103" s="23">
        <f t="shared" si="17"/>
        <v>2.3125937031484258</v>
      </c>
      <c r="S103" s="23">
        <f t="shared" si="17"/>
        <v>22.188394185647251</v>
      </c>
      <c r="U103" s="23">
        <f t="shared" si="15"/>
        <v>343.65353026167702</v>
      </c>
      <c r="X103" s="35">
        <f t="shared" si="18"/>
        <v>395.20155980092852</v>
      </c>
      <c r="Y103" s="35">
        <f t="shared" si="19"/>
        <v>1580.8062392037141</v>
      </c>
      <c r="Z103" s="36"/>
      <c r="AA103" s="42"/>
      <c r="AB103" s="45"/>
      <c r="AC103" s="45"/>
      <c r="AD103" s="44">
        <v>1841.52</v>
      </c>
      <c r="AE103" s="2">
        <f t="shared" si="13"/>
        <v>1.1649245519979812</v>
      </c>
      <c r="AG103" s="1">
        <v>675</v>
      </c>
      <c r="AH103" s="1">
        <v>5025.5120266730182</v>
      </c>
      <c r="AI103" s="1">
        <v>6.8782804000000003E-2</v>
      </c>
      <c r="AN103" s="21">
        <v>223.36</v>
      </c>
      <c r="AO103" s="21">
        <f t="shared" si="20"/>
        <v>8.5907692307692312</v>
      </c>
      <c r="AP103" s="12">
        <v>153.46</v>
      </c>
      <c r="AQ103" s="12">
        <f t="shared" si="21"/>
        <v>5.9023076923076925</v>
      </c>
      <c r="AS103" s="1">
        <v>150</v>
      </c>
      <c r="AT103" s="1">
        <f t="shared" si="14"/>
        <v>5.7692307692307692</v>
      </c>
    </row>
    <row r="104" spans="1:46" x14ac:dyDescent="0.15">
      <c r="A104" s="8">
        <v>1978</v>
      </c>
      <c r="C104" s="3">
        <v>1.7959004237288132</v>
      </c>
      <c r="D104" s="3">
        <v>7.2399947033898311</v>
      </c>
      <c r="E104" s="3">
        <v>10.660447563559321</v>
      </c>
      <c r="F104" s="3">
        <v>4.6329025423728813</v>
      </c>
      <c r="G104" s="3">
        <v>3.2903151483050848</v>
      </c>
      <c r="H104" s="3">
        <v>1.3220327336331834</v>
      </c>
      <c r="I104" s="3">
        <v>13.941707679981688</v>
      </c>
      <c r="K104" s="8"/>
      <c r="M104" s="23">
        <f t="shared" si="16"/>
        <v>326.85387711864399</v>
      </c>
      <c r="N104" s="23">
        <f t="shared" si="16"/>
        <v>144.79989406779663</v>
      </c>
      <c r="O104" s="23">
        <f t="shared" si="17"/>
        <v>31.981342690677963</v>
      </c>
      <c r="P104" s="23">
        <f t="shared" si="17"/>
        <v>9.2658050847457627</v>
      </c>
      <c r="Q104" s="23">
        <f t="shared" si="17"/>
        <v>9.8709454449152538</v>
      </c>
      <c r="R104" s="23">
        <f t="shared" si="17"/>
        <v>3.96609820089955</v>
      </c>
      <c r="S104" s="23">
        <f t="shared" si="17"/>
        <v>41.825123039945062</v>
      </c>
      <c r="U104" s="23">
        <f t="shared" si="15"/>
        <v>568.56308564762423</v>
      </c>
      <c r="X104" s="35">
        <f t="shared" si="18"/>
        <v>653.84754849476781</v>
      </c>
      <c r="Y104" s="35">
        <f t="shared" si="19"/>
        <v>2615.3901939790712</v>
      </c>
      <c r="Z104" s="36"/>
      <c r="AA104" s="42"/>
      <c r="AB104" s="45"/>
      <c r="AC104" s="45"/>
      <c r="AD104" s="44">
        <v>2596.5431999999996</v>
      </c>
      <c r="AE104" s="2">
        <f t="shared" si="13"/>
        <v>0.99279381179050852</v>
      </c>
      <c r="AG104" s="1">
        <v>926</v>
      </c>
      <c r="AH104" s="1">
        <v>8748.11352791229</v>
      </c>
      <c r="AI104" s="1">
        <v>0.119063034</v>
      </c>
      <c r="AN104" s="21">
        <v>305.51</v>
      </c>
      <c r="AO104" s="21">
        <f t="shared" si="20"/>
        <v>11.750384615384615</v>
      </c>
      <c r="AP104" s="12">
        <v>185.08</v>
      </c>
      <c r="AQ104" s="12">
        <f t="shared" si="21"/>
        <v>7.1184615384615393</v>
      </c>
      <c r="AS104" s="1">
        <v>188</v>
      </c>
      <c r="AT104" s="1">
        <f t="shared" si="14"/>
        <v>7.2307692307692308</v>
      </c>
    </row>
    <row r="105" spans="1:46" x14ac:dyDescent="0.15">
      <c r="A105" s="8">
        <v>1979</v>
      </c>
      <c r="C105" s="3">
        <v>2.7267425847457618</v>
      </c>
      <c r="D105" s="3">
        <v>10.992592690677965</v>
      </c>
      <c r="E105" s="3">
        <v>16.18591763771186</v>
      </c>
      <c r="F105" s="3">
        <v>7.0342055084745754</v>
      </c>
      <c r="G105" s="3">
        <v>4.995734904661016</v>
      </c>
      <c r="H105" s="3">
        <v>1.9772676161919041</v>
      </c>
      <c r="I105" s="3">
        <v>20.110081263591621</v>
      </c>
      <c r="K105" s="8"/>
      <c r="M105" s="23">
        <f t="shared" si="16"/>
        <v>496.26715042372865</v>
      </c>
      <c r="N105" s="23">
        <f t="shared" si="16"/>
        <v>219.8518538135593</v>
      </c>
      <c r="O105" s="23">
        <f t="shared" si="17"/>
        <v>48.55775291313558</v>
      </c>
      <c r="P105" s="23">
        <f t="shared" si="17"/>
        <v>14.068411016949151</v>
      </c>
      <c r="Q105" s="23">
        <f t="shared" si="17"/>
        <v>14.987204713983047</v>
      </c>
      <c r="R105" s="23">
        <f t="shared" si="17"/>
        <v>5.9318028485757122</v>
      </c>
      <c r="S105" s="23">
        <f t="shared" si="17"/>
        <v>60.330243790774858</v>
      </c>
      <c r="U105" s="23">
        <f t="shared" si="15"/>
        <v>859.99441952070629</v>
      </c>
      <c r="X105" s="35">
        <f t="shared" si="18"/>
        <v>988.99358244881216</v>
      </c>
      <c r="Y105" s="35">
        <f t="shared" si="19"/>
        <v>3955.9743297952487</v>
      </c>
      <c r="Z105" s="36"/>
      <c r="AA105" s="42"/>
      <c r="AB105" s="45"/>
      <c r="AC105" s="45"/>
      <c r="AD105" s="44">
        <v>3062.4477599999996</v>
      </c>
      <c r="AE105" s="2">
        <f t="shared" si="13"/>
        <v>0.77413236403849572</v>
      </c>
      <c r="AG105" s="1">
        <v>1077</v>
      </c>
      <c r="AH105" s="1">
        <v>13587.495479523343</v>
      </c>
      <c r="AI105" s="1">
        <v>0.18385643600000001</v>
      </c>
      <c r="AN105" s="21">
        <v>355.74</v>
      </c>
      <c r="AO105" s="21">
        <f t="shared" si="20"/>
        <v>13.682307692307692</v>
      </c>
      <c r="AP105" s="12">
        <v>217.03</v>
      </c>
      <c r="AQ105" s="12">
        <f t="shared" si="21"/>
        <v>8.3473076923076928</v>
      </c>
      <c r="AS105" s="1">
        <v>400</v>
      </c>
      <c r="AT105" s="1">
        <f t="shared" si="14"/>
        <v>15.384615384615385</v>
      </c>
    </row>
    <row r="106" spans="1:46" x14ac:dyDescent="0.15">
      <c r="A106" s="8">
        <v>1980</v>
      </c>
      <c r="C106" s="3">
        <v>3.7518749999999992</v>
      </c>
      <c r="D106" s="3">
        <v>15.1253125</v>
      </c>
      <c r="E106" s="3">
        <v>22.271093749999995</v>
      </c>
      <c r="F106" s="3">
        <v>9.6787499999999991</v>
      </c>
      <c r="G106" s="3">
        <v>6.8739062499999992</v>
      </c>
      <c r="H106" s="3">
        <v>2.7982383808095954</v>
      </c>
      <c r="I106" s="3">
        <v>28.001753462286828</v>
      </c>
      <c r="K106" s="8"/>
      <c r="M106" s="23">
        <f t="shared" si="16"/>
        <v>682.84124999999983</v>
      </c>
      <c r="N106" s="23">
        <f t="shared" si="16"/>
        <v>302.50625000000002</v>
      </c>
      <c r="O106" s="23">
        <f t="shared" si="17"/>
        <v>66.813281249999989</v>
      </c>
      <c r="P106" s="23">
        <f t="shared" si="17"/>
        <v>19.357499999999998</v>
      </c>
      <c r="Q106" s="23">
        <f t="shared" si="17"/>
        <v>20.621718749999999</v>
      </c>
      <c r="R106" s="23">
        <f t="shared" si="17"/>
        <v>8.3947151424287867</v>
      </c>
      <c r="S106" s="23">
        <f t="shared" si="17"/>
        <v>84.005260386860485</v>
      </c>
      <c r="U106" s="23">
        <f t="shared" si="15"/>
        <v>1184.5399755292892</v>
      </c>
      <c r="X106" s="35">
        <f t="shared" si="18"/>
        <v>1362.2209718586826</v>
      </c>
      <c r="Y106" s="35">
        <f t="shared" si="19"/>
        <v>5448.8838874347302</v>
      </c>
      <c r="Z106" s="36"/>
      <c r="AA106" s="42"/>
      <c r="AB106" s="45"/>
      <c r="AC106" s="45"/>
      <c r="AD106" s="44">
        <v>4500.6748799999996</v>
      </c>
      <c r="AE106" s="2">
        <f t="shared" si="13"/>
        <v>0.82598105831887414</v>
      </c>
      <c r="AG106" s="1">
        <v>1670</v>
      </c>
      <c r="AH106" s="1">
        <v>20474.308256815995</v>
      </c>
      <c r="AI106" s="1">
        <v>0.27595661100000002</v>
      </c>
      <c r="AN106" s="21">
        <v>552</v>
      </c>
      <c r="AO106" s="21">
        <f t="shared" si="20"/>
        <v>21.23076923076923</v>
      </c>
      <c r="AP106" s="12">
        <v>356</v>
      </c>
      <c r="AQ106" s="12">
        <f t="shared" si="21"/>
        <v>13.692307692307692</v>
      </c>
      <c r="AS106" s="1">
        <v>558</v>
      </c>
      <c r="AT106" s="1">
        <f t="shared" si="14"/>
        <v>21.46153846153846</v>
      </c>
    </row>
    <row r="107" spans="1:46" x14ac:dyDescent="0.15">
      <c r="A107" s="8">
        <v>1981</v>
      </c>
      <c r="C107" s="3">
        <v>8.2799999999999994</v>
      </c>
      <c r="D107" s="3">
        <v>33.380000000000003</v>
      </c>
      <c r="E107" s="3">
        <v>49.15</v>
      </c>
      <c r="F107" s="3">
        <v>21.36</v>
      </c>
      <c r="G107" s="3">
        <v>15.17</v>
      </c>
      <c r="H107" s="3">
        <v>6.17</v>
      </c>
      <c r="I107" s="3">
        <v>64.62</v>
      </c>
      <c r="K107" s="8"/>
      <c r="M107" s="23">
        <f t="shared" si="16"/>
        <v>1506.9599999999998</v>
      </c>
      <c r="N107" s="23">
        <f t="shared" si="16"/>
        <v>667.6</v>
      </c>
      <c r="O107" s="23">
        <f t="shared" si="17"/>
        <v>147.44999999999999</v>
      </c>
      <c r="P107" s="23">
        <f t="shared" si="17"/>
        <v>42.72</v>
      </c>
      <c r="Q107" s="23">
        <f t="shared" si="17"/>
        <v>45.51</v>
      </c>
      <c r="R107" s="23">
        <f t="shared" si="17"/>
        <v>18.509999999999998</v>
      </c>
      <c r="S107" s="23">
        <f t="shared" si="17"/>
        <v>193.86</v>
      </c>
      <c r="U107" s="23">
        <f t="shared" si="15"/>
        <v>2622.61</v>
      </c>
      <c r="X107" s="35">
        <f t="shared" si="18"/>
        <v>3016.0014999999999</v>
      </c>
      <c r="Y107" s="35">
        <f t="shared" si="19"/>
        <v>12064.005999999999</v>
      </c>
      <c r="Z107" s="36"/>
      <c r="AA107" s="42"/>
      <c r="AB107" s="45"/>
      <c r="AC107" s="45"/>
      <c r="AD107" s="44">
        <v>7502.3524799999986</v>
      </c>
      <c r="AE107" s="2">
        <f t="shared" si="13"/>
        <v>0.621879040842652</v>
      </c>
      <c r="AG107" s="1">
        <v>2087.5</v>
      </c>
      <c r="AH107" s="1">
        <v>44298.957864747332</v>
      </c>
      <c r="AI107" s="1">
        <v>0.59751622199999999</v>
      </c>
      <c r="AN107" s="21">
        <v>689</v>
      </c>
      <c r="AO107" s="21">
        <f t="shared" si="20"/>
        <v>26.5</v>
      </c>
      <c r="AP107" s="12">
        <v>507</v>
      </c>
      <c r="AQ107" s="12">
        <f t="shared" si="21"/>
        <v>19.5</v>
      </c>
      <c r="AS107" s="1">
        <v>520</v>
      </c>
      <c r="AT107" s="1">
        <f t="shared" si="14"/>
        <v>20</v>
      </c>
    </row>
    <row r="108" spans="1:46" x14ac:dyDescent="0.15">
      <c r="A108" s="8">
        <v>1982</v>
      </c>
      <c r="C108" s="3">
        <v>8.52</v>
      </c>
      <c r="D108" s="3">
        <v>58.08</v>
      </c>
      <c r="E108" s="3">
        <v>86.4</v>
      </c>
      <c r="F108" s="3">
        <v>40.299999999999997</v>
      </c>
      <c r="G108" s="3">
        <v>20.876828654661015</v>
      </c>
      <c r="H108" s="3">
        <v>1.3</v>
      </c>
      <c r="I108" s="3">
        <v>133.66</v>
      </c>
      <c r="K108" s="8"/>
      <c r="M108" s="23">
        <f t="shared" si="16"/>
        <v>1550.6399999999999</v>
      </c>
      <c r="N108" s="23">
        <f t="shared" si="16"/>
        <v>1161.5999999999999</v>
      </c>
      <c r="O108" s="23">
        <f t="shared" si="17"/>
        <v>259.20000000000005</v>
      </c>
      <c r="P108" s="23">
        <f t="shared" si="17"/>
        <v>80.599999999999994</v>
      </c>
      <c r="Q108" s="23">
        <f t="shared" si="17"/>
        <v>62.630485963983048</v>
      </c>
      <c r="R108" s="23">
        <f t="shared" si="17"/>
        <v>3.9000000000000004</v>
      </c>
      <c r="S108" s="23">
        <f t="shared" si="17"/>
        <v>400.98</v>
      </c>
      <c r="U108" s="23">
        <f t="shared" si="15"/>
        <v>3519.5504859639827</v>
      </c>
      <c r="X108" s="35">
        <f t="shared" si="18"/>
        <v>4047.4830588585796</v>
      </c>
      <c r="Y108" s="35">
        <f t="shared" si="19"/>
        <v>16189.932235434318</v>
      </c>
      <c r="Z108" s="36"/>
      <c r="AA108" s="42"/>
      <c r="AB108" s="45"/>
      <c r="AC108" s="45"/>
      <c r="AD108" s="44">
        <v>7555.756559999998</v>
      </c>
      <c r="AE108" s="2">
        <f t="shared" si="13"/>
        <v>0.46669476129510828</v>
      </c>
      <c r="AG108" s="1">
        <v>2388.1</v>
      </c>
      <c r="AH108" s="1">
        <v>54163.8518430314</v>
      </c>
      <c r="AI108" s="1">
        <v>0.73074851399999996</v>
      </c>
      <c r="AN108" s="21">
        <v>787</v>
      </c>
      <c r="AO108" s="21">
        <f t="shared" si="20"/>
        <v>30.26923076923077</v>
      </c>
      <c r="AP108" s="12">
        <v>521</v>
      </c>
      <c r="AQ108" s="12">
        <f t="shared" si="21"/>
        <v>20.03846153846154</v>
      </c>
      <c r="AS108" s="1">
        <v>750</v>
      </c>
      <c r="AT108" s="1">
        <f t="shared" si="14"/>
        <v>28.846153846153847</v>
      </c>
    </row>
    <row r="109" spans="1:46" x14ac:dyDescent="0.15">
      <c r="A109" s="8">
        <v>1983</v>
      </c>
      <c r="C109" s="3">
        <v>19.45</v>
      </c>
      <c r="D109" s="3">
        <v>101.54</v>
      </c>
      <c r="E109" s="3">
        <v>135.75</v>
      </c>
      <c r="F109" s="3">
        <v>111.29</v>
      </c>
      <c r="G109" s="3">
        <v>53.149235963983052</v>
      </c>
      <c r="H109" s="3">
        <v>2.7960106382978722</v>
      </c>
      <c r="I109" s="3">
        <v>261.69323931891779</v>
      </c>
      <c r="K109" s="8"/>
      <c r="M109" s="23">
        <f t="shared" si="16"/>
        <v>3539.9</v>
      </c>
      <c r="N109" s="23">
        <f t="shared" si="16"/>
        <v>2030.8000000000002</v>
      </c>
      <c r="O109" s="23">
        <f t="shared" si="17"/>
        <v>407.25</v>
      </c>
      <c r="P109" s="23">
        <f t="shared" si="17"/>
        <v>222.58</v>
      </c>
      <c r="Q109" s="23">
        <f t="shared" si="17"/>
        <v>159.44770789194916</v>
      </c>
      <c r="R109" s="23">
        <f t="shared" si="17"/>
        <v>8.3880319148936167</v>
      </c>
      <c r="S109" s="23">
        <f t="shared" si="17"/>
        <v>785.07971795675337</v>
      </c>
      <c r="U109" s="23">
        <f t="shared" si="15"/>
        <v>7153.445457763597</v>
      </c>
      <c r="X109" s="35">
        <f t="shared" si="18"/>
        <v>8226.4622764281357</v>
      </c>
      <c r="Y109" s="35">
        <f t="shared" si="19"/>
        <v>32905.849105712543</v>
      </c>
      <c r="Z109" s="36"/>
      <c r="AA109" s="42"/>
      <c r="AB109" s="45"/>
      <c r="AC109" s="45"/>
      <c r="AD109" s="44">
        <v>10279.364639999998</v>
      </c>
      <c r="AE109" s="2">
        <f t="shared" si="13"/>
        <v>0.31238715667165301</v>
      </c>
      <c r="AG109" s="1">
        <v>3974.6</v>
      </c>
      <c r="AH109" s="1">
        <v>120798.41871521437</v>
      </c>
      <c r="AI109" s="1">
        <v>1.628364111</v>
      </c>
      <c r="AN109" s="21">
        <v>1312</v>
      </c>
      <c r="AO109" s="21">
        <f t="shared" si="20"/>
        <v>50.46153846153846</v>
      </c>
      <c r="AP109" s="12">
        <v>883</v>
      </c>
      <c r="AQ109" s="12">
        <f t="shared" si="21"/>
        <v>33.96153846153846</v>
      </c>
      <c r="AS109" s="1">
        <v>3050</v>
      </c>
      <c r="AT109" s="1">
        <f t="shared" si="14"/>
        <v>117.30769230769231</v>
      </c>
    </row>
    <row r="110" spans="1:46" x14ac:dyDescent="0.15">
      <c r="A110" s="8">
        <v>1984</v>
      </c>
      <c r="C110" s="3">
        <v>18.75</v>
      </c>
      <c r="D110" s="3">
        <v>90.14</v>
      </c>
      <c r="E110" s="3">
        <v>239</v>
      </c>
      <c r="F110" s="3">
        <v>125.55</v>
      </c>
      <c r="G110" s="3">
        <v>58.904274364406781</v>
      </c>
      <c r="H110" s="3">
        <v>3.9357712765957444</v>
      </c>
      <c r="I110" s="3">
        <v>287.91422333646716</v>
      </c>
      <c r="K110" s="8"/>
      <c r="M110" s="23">
        <f t="shared" si="16"/>
        <v>3412.5</v>
      </c>
      <c r="N110" s="23">
        <f t="shared" si="16"/>
        <v>1802.8</v>
      </c>
      <c r="O110" s="23">
        <f t="shared" si="17"/>
        <v>717</v>
      </c>
      <c r="P110" s="23">
        <f t="shared" si="17"/>
        <v>251.1</v>
      </c>
      <c r="Q110" s="23">
        <f t="shared" si="17"/>
        <v>176.71282309322035</v>
      </c>
      <c r="R110" s="23">
        <f t="shared" si="17"/>
        <v>11.807313829787233</v>
      </c>
      <c r="S110" s="23">
        <f t="shared" si="17"/>
        <v>863.74267000940154</v>
      </c>
      <c r="U110" s="23">
        <f t="shared" si="15"/>
        <v>7235.6628069324088</v>
      </c>
      <c r="X110" s="35">
        <f t="shared" si="18"/>
        <v>8321.0122279722691</v>
      </c>
      <c r="Y110" s="35">
        <f t="shared" si="19"/>
        <v>33284.048911889076</v>
      </c>
      <c r="Z110" s="36"/>
      <c r="AA110" s="42"/>
      <c r="AB110" s="45"/>
      <c r="AC110" s="45"/>
      <c r="AD110" s="44">
        <v>19135.234319999992</v>
      </c>
      <c r="AE110" s="2">
        <f t="shared" si="13"/>
        <v>0.57490704843799456</v>
      </c>
      <c r="AG110" s="1">
        <v>10404.1</v>
      </c>
      <c r="AH110" s="1">
        <v>168819.97808120097</v>
      </c>
      <c r="AI110" s="1">
        <v>2.2727214230000001</v>
      </c>
      <c r="AN110" s="21">
        <v>3441</v>
      </c>
      <c r="AO110" s="21">
        <f t="shared" si="20"/>
        <v>132.34615384615384</v>
      </c>
      <c r="AP110" s="12">
        <v>1573</v>
      </c>
      <c r="AQ110" s="12">
        <f t="shared" si="21"/>
        <v>60.5</v>
      </c>
      <c r="AS110" s="1">
        <v>4600</v>
      </c>
      <c r="AT110" s="1">
        <f t="shared" si="14"/>
        <v>176.92307692307693</v>
      </c>
    </row>
    <row r="111" spans="1:46" x14ac:dyDescent="0.15">
      <c r="A111" s="8">
        <v>1985</v>
      </c>
      <c r="C111" s="3">
        <v>19.11</v>
      </c>
      <c r="D111" s="3">
        <v>81.48</v>
      </c>
      <c r="E111" s="3">
        <v>276.57</v>
      </c>
      <c r="F111" s="3">
        <v>103.33</v>
      </c>
      <c r="G111" s="3">
        <v>90.25</v>
      </c>
      <c r="H111" s="3">
        <v>30.54</v>
      </c>
      <c r="I111" s="3">
        <v>300</v>
      </c>
      <c r="K111" s="8"/>
      <c r="M111" s="23">
        <f t="shared" si="16"/>
        <v>3478.02</v>
      </c>
      <c r="N111" s="23">
        <f t="shared" si="16"/>
        <v>1629.6000000000001</v>
      </c>
      <c r="O111" s="23">
        <f t="shared" si="17"/>
        <v>829.71</v>
      </c>
      <c r="P111" s="23">
        <f t="shared" si="17"/>
        <v>206.66</v>
      </c>
      <c r="Q111" s="23">
        <f t="shared" si="17"/>
        <v>270.75</v>
      </c>
      <c r="R111" s="23">
        <f t="shared" si="17"/>
        <v>91.62</v>
      </c>
      <c r="S111" s="23">
        <f t="shared" si="17"/>
        <v>900</v>
      </c>
      <c r="U111" s="23">
        <f t="shared" si="15"/>
        <v>7406.36</v>
      </c>
      <c r="X111" s="35">
        <f t="shared" si="18"/>
        <v>8517.3139999999985</v>
      </c>
      <c r="Y111" s="35">
        <f t="shared" si="19"/>
        <v>34069.255999999994</v>
      </c>
      <c r="Z111" s="36"/>
      <c r="AA111" s="42"/>
      <c r="AB111" s="45"/>
      <c r="AC111" s="45"/>
      <c r="AD111" s="44">
        <v>41060.371439999981</v>
      </c>
      <c r="AE111" s="2">
        <f t="shared" si="13"/>
        <v>1.2052030557990461</v>
      </c>
      <c r="AG111" s="1">
        <v>15297.2</v>
      </c>
      <c r="AH111" s="1">
        <v>186130.07506196358</v>
      </c>
      <c r="AI111" s="1">
        <v>2.5086464419999999</v>
      </c>
      <c r="AN111" s="21">
        <v>5059</v>
      </c>
      <c r="AO111" s="21">
        <f t="shared" si="20"/>
        <v>194.57692307692307</v>
      </c>
      <c r="AP111" s="12">
        <v>2602</v>
      </c>
      <c r="AQ111" s="12">
        <f t="shared" si="21"/>
        <v>100.07692307692308</v>
      </c>
      <c r="AS111" s="1">
        <v>4500</v>
      </c>
      <c r="AT111" s="1">
        <f t="shared" si="14"/>
        <v>173.07692307692307</v>
      </c>
    </row>
    <row r="112" spans="1:46" x14ac:dyDescent="0.15">
      <c r="A112" s="8">
        <v>1986</v>
      </c>
      <c r="C112" s="3">
        <v>30.35</v>
      </c>
      <c r="D112" s="3">
        <v>103.39</v>
      </c>
      <c r="E112" s="3">
        <v>320.27</v>
      </c>
      <c r="F112" s="3">
        <v>112.36</v>
      </c>
      <c r="G112" s="3">
        <v>119.42</v>
      </c>
      <c r="H112" s="3">
        <v>37.19</v>
      </c>
      <c r="I112" s="3">
        <v>415.58</v>
      </c>
      <c r="K112" s="8"/>
      <c r="M112" s="23">
        <f t="shared" si="16"/>
        <v>5523.7</v>
      </c>
      <c r="N112" s="23">
        <f t="shared" si="16"/>
        <v>2067.8000000000002</v>
      </c>
      <c r="O112" s="23">
        <f t="shared" si="17"/>
        <v>960.81</v>
      </c>
      <c r="P112" s="23">
        <f t="shared" si="17"/>
        <v>224.72</v>
      </c>
      <c r="Q112" s="23">
        <f t="shared" si="17"/>
        <v>358.26</v>
      </c>
      <c r="R112" s="23">
        <f t="shared" si="17"/>
        <v>111.57</v>
      </c>
      <c r="S112" s="23">
        <f t="shared" si="17"/>
        <v>1246.74</v>
      </c>
      <c r="U112" s="23">
        <f t="shared" si="15"/>
        <v>10493.599999999999</v>
      </c>
      <c r="X112" s="35">
        <f t="shared" si="18"/>
        <v>12067.639999999998</v>
      </c>
      <c r="Y112" s="35">
        <f t="shared" si="19"/>
        <v>48270.55999999999</v>
      </c>
      <c r="Z112" s="36"/>
      <c r="AA112" s="42"/>
      <c r="AB112" s="45"/>
      <c r="AC112" s="45"/>
      <c r="AD112" s="44">
        <v>56669.094959999988</v>
      </c>
      <c r="AE112" s="2">
        <f t="shared" si="13"/>
        <v>1.1739887616799971</v>
      </c>
      <c r="AG112" s="1">
        <v>26586.400000000001</v>
      </c>
      <c r="AH112" s="1">
        <v>231918.07352720658</v>
      </c>
      <c r="AI112" s="1">
        <v>3.1248715869999999</v>
      </c>
      <c r="AN112" s="21">
        <v>8787</v>
      </c>
      <c r="AO112" s="21">
        <f t="shared" si="20"/>
        <v>337.96153846153845</v>
      </c>
      <c r="AP112" s="12">
        <v>5076</v>
      </c>
      <c r="AQ112" s="12">
        <f t="shared" si="21"/>
        <v>195.23076923076923</v>
      </c>
      <c r="AS112" s="1">
        <v>7000</v>
      </c>
      <c r="AT112" s="1">
        <f t="shared" si="14"/>
        <v>269.23076923076923</v>
      </c>
    </row>
    <row r="113" spans="1:46" x14ac:dyDescent="0.15">
      <c r="A113" s="8">
        <v>1987</v>
      </c>
      <c r="C113" s="3">
        <v>55.05</v>
      </c>
      <c r="D113" s="3">
        <v>122.49</v>
      </c>
      <c r="E113" s="3">
        <v>487.67</v>
      </c>
      <c r="F113" s="3">
        <v>129.36000000000001</v>
      </c>
      <c r="G113" s="3">
        <v>136.44</v>
      </c>
      <c r="H113" s="3">
        <v>25.29</v>
      </c>
      <c r="I113" s="3">
        <v>532.99</v>
      </c>
      <c r="K113" s="8"/>
      <c r="M113" s="23">
        <f t="shared" si="16"/>
        <v>10019.1</v>
      </c>
      <c r="N113" s="23">
        <f t="shared" si="16"/>
        <v>2449.7999999999997</v>
      </c>
      <c r="O113" s="23">
        <f t="shared" si="17"/>
        <v>1463.01</v>
      </c>
      <c r="P113" s="23">
        <f t="shared" si="17"/>
        <v>258.72000000000003</v>
      </c>
      <c r="Q113" s="23">
        <f t="shared" si="17"/>
        <v>409.32</v>
      </c>
      <c r="R113" s="23">
        <f t="shared" si="17"/>
        <v>75.87</v>
      </c>
      <c r="S113" s="23">
        <f t="shared" si="17"/>
        <v>1598.97</v>
      </c>
      <c r="U113" s="23">
        <f t="shared" si="15"/>
        <v>16274.789999999999</v>
      </c>
      <c r="X113" s="35">
        <f t="shared" si="18"/>
        <v>18716.008499999996</v>
      </c>
      <c r="Y113" s="35">
        <f t="shared" si="19"/>
        <v>74864.033999999985</v>
      </c>
      <c r="Z113" s="36"/>
      <c r="AA113" s="42"/>
      <c r="AB113" s="45"/>
      <c r="AC113" s="45"/>
      <c r="AD113" s="44">
        <v>66303.927599999981</v>
      </c>
      <c r="AE113" s="2">
        <f t="shared" si="13"/>
        <v>0.88565795960180282</v>
      </c>
      <c r="AG113" s="1">
        <v>46041.900000000009</v>
      </c>
      <c r="AH113" s="1">
        <v>305997.84340186807</v>
      </c>
      <c r="AI113" s="1">
        <v>4.3690837360000003</v>
      </c>
      <c r="AN113" s="21">
        <v>15216</v>
      </c>
      <c r="AO113" s="21">
        <f t="shared" si="20"/>
        <v>585.23076923076928</v>
      </c>
      <c r="AP113" s="12">
        <v>6882</v>
      </c>
      <c r="AQ113" s="12">
        <f t="shared" si="21"/>
        <v>264.69230769230768</v>
      </c>
      <c r="AS113" s="1">
        <v>7000</v>
      </c>
      <c r="AT113" s="1">
        <f t="shared" si="14"/>
        <v>269.23076923076923</v>
      </c>
    </row>
    <row r="114" spans="1:46" x14ac:dyDescent="0.15">
      <c r="A114" s="8">
        <v>1988</v>
      </c>
      <c r="C114" s="3">
        <v>67.25</v>
      </c>
      <c r="D114" s="3">
        <v>212.35</v>
      </c>
      <c r="E114" s="3">
        <v>548.79</v>
      </c>
      <c r="F114" s="3">
        <v>168.89</v>
      </c>
      <c r="G114" s="3">
        <v>141.80000000000001</v>
      </c>
      <c r="H114" s="3">
        <v>42.7</v>
      </c>
      <c r="I114" s="3">
        <v>803.89</v>
      </c>
      <c r="K114" s="8"/>
      <c r="M114" s="23">
        <f t="shared" si="16"/>
        <v>12239.5</v>
      </c>
      <c r="N114" s="23">
        <f t="shared" si="16"/>
        <v>4247</v>
      </c>
      <c r="O114" s="23">
        <f t="shared" si="17"/>
        <v>1646.37</v>
      </c>
      <c r="P114" s="23">
        <f t="shared" si="17"/>
        <v>337.78</v>
      </c>
      <c r="Q114" s="23">
        <f t="shared" si="17"/>
        <v>425.40000000000003</v>
      </c>
      <c r="R114" s="23">
        <f t="shared" si="17"/>
        <v>128.10000000000002</v>
      </c>
      <c r="S114" s="23">
        <f t="shared" si="17"/>
        <v>2411.67</v>
      </c>
      <c r="U114" s="23">
        <f t="shared" si="15"/>
        <v>21435.82</v>
      </c>
      <c r="X114" s="35">
        <f t="shared" si="18"/>
        <v>24651.192999999999</v>
      </c>
      <c r="Y114" s="35">
        <f t="shared" si="19"/>
        <v>98604.771999999997</v>
      </c>
      <c r="Z114" s="36"/>
      <c r="AA114" s="42"/>
      <c r="AB114" s="45"/>
      <c r="AC114" s="45"/>
      <c r="AD114" s="44">
        <v>85632.52151999998</v>
      </c>
      <c r="AE114" s="2">
        <f t="shared" si="13"/>
        <v>0.86844196059801226</v>
      </c>
      <c r="AG114" s="1">
        <v>64779.30000000001</v>
      </c>
      <c r="AH114" s="1">
        <v>364442.68697132461</v>
      </c>
      <c r="AI114" s="1">
        <v>5.7391684170000001</v>
      </c>
      <c r="AN114" s="21">
        <v>21411</v>
      </c>
      <c r="AO114" s="21">
        <f t="shared" si="20"/>
        <v>823.5</v>
      </c>
      <c r="AP114" s="12">
        <v>8742</v>
      </c>
      <c r="AQ114" s="12">
        <f t="shared" si="21"/>
        <v>336.23076923076923</v>
      </c>
      <c r="AS114" s="1">
        <v>12000</v>
      </c>
      <c r="AT114" s="1">
        <f t="shared" si="14"/>
        <v>461.53846153846155</v>
      </c>
    </row>
    <row r="115" spans="1:46" x14ac:dyDescent="0.15">
      <c r="A115" s="8">
        <v>1989</v>
      </c>
      <c r="B115" s="5">
        <v>311.11</v>
      </c>
      <c r="C115" s="5">
        <v>60.08</v>
      </c>
      <c r="D115" s="5">
        <v>226.54</v>
      </c>
      <c r="E115" s="5">
        <v>770</v>
      </c>
      <c r="F115" s="5">
        <v>220</v>
      </c>
      <c r="G115" s="5">
        <v>158.61000000000001</v>
      </c>
      <c r="H115" s="3">
        <v>43.72</v>
      </c>
      <c r="I115" s="3">
        <v>955.44</v>
      </c>
      <c r="K115" s="8"/>
      <c r="L115" s="10">
        <f>B115*L$4</f>
        <v>64399.770000000004</v>
      </c>
      <c r="M115" s="23">
        <f t="shared" si="16"/>
        <v>10934.56</v>
      </c>
      <c r="N115" s="23">
        <f t="shared" si="16"/>
        <v>4530.8</v>
      </c>
      <c r="O115" s="23">
        <f t="shared" si="17"/>
        <v>2310</v>
      </c>
      <c r="P115" s="23">
        <f t="shared" si="17"/>
        <v>440</v>
      </c>
      <c r="Q115" s="23">
        <f t="shared" si="17"/>
        <v>475.83000000000004</v>
      </c>
      <c r="R115" s="23">
        <f t="shared" si="17"/>
        <v>131.16</v>
      </c>
      <c r="S115" s="23">
        <f t="shared" si="17"/>
        <v>2866.32</v>
      </c>
      <c r="U115" s="23">
        <f>SUM(M115:S115)</f>
        <v>21688.670000000002</v>
      </c>
      <c r="V115" s="11"/>
      <c r="X115" s="35">
        <f t="shared" si="18"/>
        <v>24941.970499999999</v>
      </c>
      <c r="Y115" s="35">
        <f t="shared" si="19"/>
        <v>99767.881999999998</v>
      </c>
      <c r="Z115" s="36"/>
      <c r="AA115" s="43"/>
      <c r="AB115" s="45"/>
      <c r="AC115" s="45"/>
      <c r="AD115" s="44">
        <v>106397.50103999997</v>
      </c>
      <c r="AE115" s="2">
        <f t="shared" si="13"/>
        <v>1.0664504338179694</v>
      </c>
      <c r="AG115" s="1">
        <v>111338.90000000002</v>
      </c>
      <c r="AH115" s="1">
        <v>411347.46588693938</v>
      </c>
      <c r="AI115" s="1">
        <v>7.1873215799999999</v>
      </c>
      <c r="AN115" s="21">
        <v>36793</v>
      </c>
      <c r="AO115" s="21">
        <f t="shared" si="20"/>
        <v>1415.1153846153845</v>
      </c>
      <c r="AP115" s="12">
        <v>13873</v>
      </c>
      <c r="AQ115" s="12">
        <f t="shared" si="21"/>
        <v>533.57692307692309</v>
      </c>
      <c r="AS115" s="1">
        <v>15000</v>
      </c>
      <c r="AT115" s="1">
        <f t="shared" si="14"/>
        <v>576.92307692307691</v>
      </c>
    </row>
    <row r="116" spans="1:46" x14ac:dyDescent="0.15">
      <c r="A116" s="8">
        <v>1990</v>
      </c>
      <c r="B116" s="5"/>
      <c r="C116" s="5">
        <v>107.3</v>
      </c>
      <c r="D116" s="5">
        <v>254.9</v>
      </c>
      <c r="E116" s="5">
        <v>962.5</v>
      </c>
      <c r="F116" s="5">
        <v>225</v>
      </c>
      <c r="G116" s="5">
        <v>175.6</v>
      </c>
      <c r="H116" s="3">
        <v>58.7</v>
      </c>
      <c r="I116" s="3">
        <v>954</v>
      </c>
      <c r="K116" s="8"/>
      <c r="L116" s="10"/>
      <c r="M116" s="23">
        <f t="shared" si="16"/>
        <v>19528.599999999999</v>
      </c>
      <c r="N116" s="23">
        <f t="shared" si="16"/>
        <v>5098</v>
      </c>
      <c r="O116" s="23">
        <f t="shared" si="17"/>
        <v>2887.5</v>
      </c>
      <c r="P116" s="23">
        <f t="shared" si="17"/>
        <v>450</v>
      </c>
      <c r="Q116" s="23">
        <f t="shared" si="17"/>
        <v>526.79999999999995</v>
      </c>
      <c r="R116" s="23">
        <f t="shared" si="17"/>
        <v>176.10000000000002</v>
      </c>
      <c r="S116" s="23">
        <f t="shared" si="17"/>
        <v>2862</v>
      </c>
      <c r="U116" s="23">
        <f t="shared" si="15"/>
        <v>31528.999999999996</v>
      </c>
      <c r="V116" s="11"/>
      <c r="X116" s="35">
        <f t="shared" si="18"/>
        <v>36258.349999999991</v>
      </c>
      <c r="Y116" s="35">
        <f t="shared" si="19"/>
        <v>145033.39999999997</v>
      </c>
      <c r="Z116" s="36"/>
      <c r="AA116" s="43"/>
      <c r="AB116" s="45"/>
      <c r="AC116" s="45"/>
      <c r="AD116" s="44">
        <v>139668.24287999995</v>
      </c>
      <c r="AE116" s="2">
        <f t="shared" si="13"/>
        <v>0.96300743745923334</v>
      </c>
      <c r="AG116" s="1">
        <v>136305.40000000002</v>
      </c>
      <c r="AH116" s="1">
        <v>480773.9838850518</v>
      </c>
      <c r="AI116" s="1">
        <v>9.8644858929999995</v>
      </c>
      <c r="AN116" s="21">
        <v>45045</v>
      </c>
      <c r="AO116" s="21">
        <f t="shared" si="20"/>
        <v>1732.5</v>
      </c>
      <c r="AP116" s="12">
        <v>19183</v>
      </c>
      <c r="AQ116" s="12">
        <f t="shared" si="21"/>
        <v>737.80769230769226</v>
      </c>
      <c r="AS116" s="1">
        <v>18000</v>
      </c>
      <c r="AT116" s="1">
        <f t="shared" si="14"/>
        <v>692.30769230769226</v>
      </c>
    </row>
    <row r="117" spans="1:46" x14ac:dyDescent="0.15">
      <c r="A117" s="8">
        <v>1991</v>
      </c>
      <c r="B117" s="5">
        <v>244.44</v>
      </c>
      <c r="C117" s="5">
        <v>103.36</v>
      </c>
      <c r="D117" s="5">
        <v>290.13</v>
      </c>
      <c r="E117" s="5">
        <v>1145.83</v>
      </c>
      <c r="F117" s="5">
        <v>260.42</v>
      </c>
      <c r="G117" s="5">
        <v>142.78</v>
      </c>
      <c r="H117" s="3">
        <v>64.930000000000007</v>
      </c>
      <c r="I117" s="3">
        <v>1129.6300000000001</v>
      </c>
      <c r="K117" s="8"/>
      <c r="L117" s="10">
        <f>B117*L$4</f>
        <v>50599.08</v>
      </c>
      <c r="M117" s="23">
        <f t="shared" si="16"/>
        <v>18811.52</v>
      </c>
      <c r="N117" s="23">
        <f t="shared" si="16"/>
        <v>5802.6</v>
      </c>
      <c r="O117" s="23">
        <f t="shared" si="17"/>
        <v>3437.49</v>
      </c>
      <c r="P117" s="23">
        <f t="shared" si="17"/>
        <v>520.84</v>
      </c>
      <c r="Q117" s="23">
        <f t="shared" si="17"/>
        <v>428.34000000000003</v>
      </c>
      <c r="R117" s="23">
        <f t="shared" si="17"/>
        <v>194.79000000000002</v>
      </c>
      <c r="S117" s="23">
        <f t="shared" si="17"/>
        <v>3388.8900000000003</v>
      </c>
      <c r="U117" s="23">
        <f t="shared" si="15"/>
        <v>32584.47</v>
      </c>
      <c r="V117" s="11"/>
      <c r="X117" s="35">
        <f t="shared" si="18"/>
        <v>37472.140500000001</v>
      </c>
      <c r="Y117" s="35">
        <f t="shared" si="19"/>
        <v>149888.56200000001</v>
      </c>
      <c r="Z117" s="36"/>
      <c r="AA117" s="43"/>
      <c r="AB117" s="45"/>
      <c r="AC117" s="45"/>
      <c r="AD117" s="44">
        <v>161145.89064</v>
      </c>
      <c r="AE117" s="2">
        <f t="shared" si="13"/>
        <v>1.0751046543498095</v>
      </c>
      <c r="AG117" s="1">
        <v>103573.40000000002</v>
      </c>
      <c r="AH117" s="1">
        <v>514277.39739620523</v>
      </c>
      <c r="AI117" s="1">
        <v>11.643140430000001</v>
      </c>
      <c r="AJ117" s="1">
        <f>CORREL(AI95:AI117,AH95:AH117)</f>
        <v>0.9782096005840395</v>
      </c>
      <c r="AN117" s="21">
        <v>34226</v>
      </c>
      <c r="AO117" s="21">
        <f t="shared" si="20"/>
        <v>1316.3846153846155</v>
      </c>
      <c r="AP117" s="12">
        <v>25958</v>
      </c>
      <c r="AQ117" s="12">
        <f t="shared" si="21"/>
        <v>998.38461538461536</v>
      </c>
      <c r="AS117" s="1">
        <v>16000</v>
      </c>
      <c r="AT117" s="1">
        <f t="shared" si="14"/>
        <v>615.38461538461536</v>
      </c>
    </row>
    <row r="118" spans="1:46" x14ac:dyDescent="0.15">
      <c r="A118" s="8">
        <v>1992</v>
      </c>
      <c r="B118" s="5"/>
      <c r="C118" s="5">
        <v>170.85</v>
      </c>
      <c r="D118" s="5">
        <v>311.42</v>
      </c>
      <c r="E118" s="5">
        <v>1274.67</v>
      </c>
      <c r="F118" s="5">
        <v>293</v>
      </c>
      <c r="G118" s="5">
        <v>287.22000000000003</v>
      </c>
      <c r="H118" s="3">
        <v>64.930000000000007</v>
      </c>
      <c r="I118" s="3">
        <v>1373.38</v>
      </c>
      <c r="K118" s="8"/>
      <c r="L118" s="10"/>
      <c r="M118" s="23">
        <f t="shared" si="16"/>
        <v>31094.7</v>
      </c>
      <c r="N118" s="23">
        <f t="shared" si="16"/>
        <v>6228.4000000000005</v>
      </c>
      <c r="O118" s="23">
        <f t="shared" si="17"/>
        <v>3824.01</v>
      </c>
      <c r="P118" s="23">
        <f t="shared" si="17"/>
        <v>586</v>
      </c>
      <c r="Q118" s="23">
        <f t="shared" si="17"/>
        <v>861.66000000000008</v>
      </c>
      <c r="R118" s="23">
        <f t="shared" si="17"/>
        <v>194.79000000000002</v>
      </c>
      <c r="S118" s="23">
        <f t="shared" si="17"/>
        <v>4120.1400000000003</v>
      </c>
      <c r="U118" s="23">
        <f t="shared" si="15"/>
        <v>46909.700000000004</v>
      </c>
      <c r="V118" s="11"/>
      <c r="X118" s="35">
        <f t="shared" si="18"/>
        <v>53946.154999999999</v>
      </c>
      <c r="Y118" s="35">
        <f t="shared" si="19"/>
        <v>215784.62</v>
      </c>
      <c r="Z118" s="37"/>
      <c r="AC118" s="46"/>
      <c r="AD118" s="44">
        <v>246916.52615999992</v>
      </c>
      <c r="AE118" s="2">
        <f t="shared" si="13"/>
        <v>1.1442730541222073</v>
      </c>
      <c r="AH118" s="1">
        <v>533076.53497746342</v>
      </c>
      <c r="AI118" s="1">
        <v>12.81409889</v>
      </c>
      <c r="AS118" s="1">
        <v>21000</v>
      </c>
      <c r="AT118" s="1">
        <f t="shared" si="14"/>
        <v>807.69230769230774</v>
      </c>
    </row>
    <row r="119" spans="1:46" x14ac:dyDescent="0.15">
      <c r="A119" s="8">
        <v>1993</v>
      </c>
      <c r="B119" s="5">
        <v>400</v>
      </c>
      <c r="C119" s="5">
        <v>126.64</v>
      </c>
      <c r="D119" s="5">
        <v>402.73</v>
      </c>
      <c r="E119" s="5">
        <v>1503.99</v>
      </c>
      <c r="F119" s="5">
        <v>452.77</v>
      </c>
      <c r="G119" s="5">
        <v>203.33</v>
      </c>
      <c r="H119" s="3">
        <v>91.33</v>
      </c>
      <c r="I119" s="3">
        <v>1567.82</v>
      </c>
      <c r="K119" s="8"/>
      <c r="L119" s="10">
        <f>B119*L$4</f>
        <v>82800</v>
      </c>
      <c r="M119" s="23">
        <f t="shared" si="16"/>
        <v>23048.48</v>
      </c>
      <c r="N119" s="23">
        <f t="shared" si="16"/>
        <v>8054.6</v>
      </c>
      <c r="O119" s="23">
        <f t="shared" si="17"/>
        <v>4511.97</v>
      </c>
      <c r="P119" s="23">
        <f t="shared" si="17"/>
        <v>905.54</v>
      </c>
      <c r="Q119" s="23">
        <f t="shared" si="17"/>
        <v>609.99</v>
      </c>
      <c r="R119" s="23">
        <f t="shared" si="17"/>
        <v>273.99</v>
      </c>
      <c r="S119" s="23">
        <f t="shared" si="17"/>
        <v>4703.46</v>
      </c>
      <c r="U119" s="23">
        <f t="shared" si="15"/>
        <v>42108.03</v>
      </c>
      <c r="V119" s="11"/>
      <c r="X119" s="35">
        <f t="shared" si="18"/>
        <v>48424.234499999991</v>
      </c>
      <c r="Y119" s="35">
        <f t="shared" si="19"/>
        <v>193696.93799999997</v>
      </c>
      <c r="Z119" s="36"/>
      <c r="AC119" s="46"/>
      <c r="AD119" s="44">
        <v>416076.71183999989</v>
      </c>
      <c r="AE119" s="2">
        <f t="shared" si="13"/>
        <v>2.1480809977491742</v>
      </c>
      <c r="AG119" s="1" t="e">
        <f>CORREL(AC101:AC117,AG101:AG117)</f>
        <v>#DIV/0!</v>
      </c>
      <c r="AH119" s="1">
        <v>579609.05374295427</v>
      </c>
      <c r="AI119" s="1">
        <v>16.012430519999999</v>
      </c>
      <c r="AN119" s="1" t="e">
        <f>CORREL(AN101:AN117,#REF!)</f>
        <v>#REF!</v>
      </c>
      <c r="AO119" s="1" t="e">
        <f>CORREL(AO101:AO117,#REF!)</f>
        <v>#REF!</v>
      </c>
      <c r="AS119" s="1">
        <v>36000</v>
      </c>
      <c r="AT119" s="1">
        <f t="shared" si="14"/>
        <v>1384.6153846153845</v>
      </c>
    </row>
    <row r="120" spans="1:46" x14ac:dyDescent="0.15">
      <c r="A120" s="8">
        <v>1994</v>
      </c>
      <c r="C120" s="3">
        <v>226.76</v>
      </c>
      <c r="D120" s="3">
        <v>552.59</v>
      </c>
      <c r="E120" s="3">
        <v>1643.06</v>
      </c>
      <c r="F120" s="3">
        <v>591.66999999999996</v>
      </c>
      <c r="G120" s="3">
        <v>378.75</v>
      </c>
      <c r="H120" s="3">
        <v>83.67</v>
      </c>
      <c r="I120" s="3">
        <v>1930.83</v>
      </c>
      <c r="K120" s="8"/>
      <c r="M120" s="23">
        <f t="shared" si="16"/>
        <v>41270.32</v>
      </c>
      <c r="N120" s="23">
        <f t="shared" si="16"/>
        <v>11051.800000000001</v>
      </c>
      <c r="O120" s="23">
        <f t="shared" si="17"/>
        <v>4929.18</v>
      </c>
      <c r="P120" s="23">
        <f t="shared" si="17"/>
        <v>1183.3399999999999</v>
      </c>
      <c r="Q120" s="23">
        <f t="shared" si="17"/>
        <v>1136.25</v>
      </c>
      <c r="R120" s="23">
        <f t="shared" si="17"/>
        <v>251.01</v>
      </c>
      <c r="S120" s="23">
        <f t="shared" si="17"/>
        <v>5792.49</v>
      </c>
      <c r="U120" s="23">
        <f t="shared" si="15"/>
        <v>65614.39</v>
      </c>
      <c r="X120" s="35">
        <f t="shared" si="18"/>
        <v>75456.54849999999</v>
      </c>
      <c r="Y120" s="35">
        <f t="shared" si="19"/>
        <v>301826.19399999996</v>
      </c>
      <c r="Z120" s="38"/>
      <c r="AC120" s="46"/>
      <c r="AD120" s="44">
        <v>626422.49231999973</v>
      </c>
      <c r="AE120" s="2">
        <f t="shared" si="13"/>
        <v>2.0754411140339921</v>
      </c>
      <c r="AI120" s="1">
        <v>19.99474854</v>
      </c>
      <c r="AS120" s="1">
        <v>45000</v>
      </c>
      <c r="AT120" s="1">
        <f t="shared" si="14"/>
        <v>1730.7692307692307</v>
      </c>
    </row>
    <row r="121" spans="1:46" x14ac:dyDescent="0.15">
      <c r="A121" s="8">
        <v>1995</v>
      </c>
      <c r="C121" s="3">
        <v>372.94234251275088</v>
      </c>
      <c r="D121" s="3">
        <v>908.82081958511662</v>
      </c>
      <c r="E121" s="3">
        <v>2702.2695593976032</v>
      </c>
      <c r="F121" s="3">
        <v>973.09400156341201</v>
      </c>
      <c r="G121" s="3">
        <v>622.91370712076377</v>
      </c>
      <c r="H121" s="3">
        <v>132.74864091158162</v>
      </c>
      <c r="I121" s="3">
        <v>3187.8746661837818</v>
      </c>
      <c r="K121" s="8"/>
      <c r="M121" s="23">
        <f t="shared" si="16"/>
        <v>67875.506337320665</v>
      </c>
      <c r="N121" s="23">
        <f t="shared" si="16"/>
        <v>18176.416391702332</v>
      </c>
      <c r="O121" s="23">
        <f t="shared" si="17"/>
        <v>8106.8086781928096</v>
      </c>
      <c r="P121" s="23">
        <f t="shared" si="17"/>
        <v>1946.188003126824</v>
      </c>
      <c r="Q121" s="23">
        <f t="shared" si="17"/>
        <v>1868.7411213622913</v>
      </c>
      <c r="R121" s="23">
        <f t="shared" si="17"/>
        <v>398.24592273474485</v>
      </c>
      <c r="S121" s="23">
        <f t="shared" si="17"/>
        <v>9563.6239985513457</v>
      </c>
      <c r="U121" s="23">
        <f t="shared" si="15"/>
        <v>107935.53045299102</v>
      </c>
      <c r="X121" s="35">
        <f t="shared" si="18"/>
        <v>124125.86002093967</v>
      </c>
      <c r="Y121" s="35">
        <f t="shared" si="19"/>
        <v>496503.44008375867</v>
      </c>
      <c r="Z121" s="38"/>
      <c r="AC121" s="46"/>
      <c r="AD121" s="44">
        <v>1218857.8915199998</v>
      </c>
      <c r="AE121" s="2">
        <f t="shared" si="13"/>
        <v>2.4548830745550969</v>
      </c>
      <c r="AI121" s="1">
        <v>31.88399385</v>
      </c>
      <c r="AS121" s="1">
        <v>52000</v>
      </c>
      <c r="AT121" s="1">
        <f t="shared" si="14"/>
        <v>2000</v>
      </c>
    </row>
    <row r="122" spans="1:46" x14ac:dyDescent="0.15">
      <c r="A122" s="8">
        <v>1996</v>
      </c>
      <c r="C122" s="3">
        <v>526.99742229985657</v>
      </c>
      <c r="D122" s="3">
        <v>1284.2366625007842</v>
      </c>
      <c r="E122" s="3">
        <v>3818.5234815840645</v>
      </c>
      <c r="F122" s="3">
        <v>1375.0598203040931</v>
      </c>
      <c r="G122" s="3">
        <v>880.22699636651384</v>
      </c>
      <c r="H122" s="3">
        <v>170.7546968369914</v>
      </c>
      <c r="I122" s="3">
        <v>5085.2602899095036</v>
      </c>
      <c r="K122" s="8"/>
      <c r="M122" s="23">
        <f t="shared" si="16"/>
        <v>95913.530858573897</v>
      </c>
      <c r="N122" s="23">
        <f t="shared" si="16"/>
        <v>25684.733250015684</v>
      </c>
      <c r="O122" s="23">
        <f t="shared" si="17"/>
        <v>11455.570444752193</v>
      </c>
      <c r="P122" s="23">
        <f t="shared" si="17"/>
        <v>2750.1196406081863</v>
      </c>
      <c r="Q122" s="23">
        <f t="shared" si="17"/>
        <v>2640.6809890995414</v>
      </c>
      <c r="R122" s="23">
        <f t="shared" si="17"/>
        <v>512.26409051097426</v>
      </c>
      <c r="S122" s="23">
        <f t="shared" si="17"/>
        <v>15255.780869728511</v>
      </c>
      <c r="U122" s="23">
        <f t="shared" si="15"/>
        <v>154212.68014328901</v>
      </c>
      <c r="X122" s="35">
        <f t="shared" si="18"/>
        <v>177344.58216478233</v>
      </c>
      <c r="Y122" s="35">
        <f t="shared" si="19"/>
        <v>709378.32865912933</v>
      </c>
      <c r="Z122" s="38"/>
      <c r="AC122" s="46"/>
      <c r="AD122" s="44">
        <v>1426837.3187999995</v>
      </c>
      <c r="AE122" s="2">
        <f t="shared" si="13"/>
        <v>2.0113911874035044</v>
      </c>
      <c r="AI122" s="1">
        <v>46.729524089999998</v>
      </c>
    </row>
    <row r="123" spans="1:46" x14ac:dyDescent="0.15">
      <c r="A123" s="8">
        <v>1997</v>
      </c>
      <c r="C123" s="3">
        <v>648.63</v>
      </c>
      <c r="D123" s="3">
        <v>1149.1500000000001</v>
      </c>
      <c r="E123" s="3">
        <v>4416.67</v>
      </c>
      <c r="F123" s="3">
        <v>1008.33</v>
      </c>
      <c r="G123" s="3">
        <v>650</v>
      </c>
      <c r="H123" s="3">
        <v>326.67</v>
      </c>
      <c r="I123" s="3">
        <v>18087.96</v>
      </c>
      <c r="K123" s="8"/>
      <c r="M123" s="23">
        <f t="shared" si="16"/>
        <v>118050.66</v>
      </c>
      <c r="N123" s="23">
        <f t="shared" si="16"/>
        <v>22983</v>
      </c>
      <c r="O123" s="23">
        <f t="shared" si="17"/>
        <v>13250.01</v>
      </c>
      <c r="P123" s="23">
        <f t="shared" si="17"/>
        <v>2016.66</v>
      </c>
      <c r="Q123" s="23">
        <f t="shared" si="17"/>
        <v>1950</v>
      </c>
      <c r="R123" s="23">
        <f t="shared" si="17"/>
        <v>980.01</v>
      </c>
      <c r="S123" s="23">
        <f t="shared" si="17"/>
        <v>54263.88</v>
      </c>
      <c r="U123" s="23">
        <f t="shared" si="15"/>
        <v>213494.22000000003</v>
      </c>
      <c r="X123" s="35">
        <f t="shared" si="18"/>
        <v>245518.353</v>
      </c>
      <c r="Y123" s="35">
        <f t="shared" si="19"/>
        <v>982073.41200000001</v>
      </c>
      <c r="Z123" s="38"/>
      <c r="AC123" s="46"/>
      <c r="AD123" s="44">
        <v>1540597.2167999994</v>
      </c>
      <c r="AE123" s="2">
        <f t="shared" si="13"/>
        <v>1.5687189959277701</v>
      </c>
      <c r="AI123" s="1">
        <v>59.76008247</v>
      </c>
    </row>
    <row r="124" spans="1:46" x14ac:dyDescent="0.15">
      <c r="A124" s="8">
        <v>1998</v>
      </c>
      <c r="C124" s="3">
        <v>505.64</v>
      </c>
      <c r="D124" s="3">
        <v>1495.22</v>
      </c>
      <c r="E124" s="3">
        <v>5075</v>
      </c>
      <c r="F124" s="3">
        <v>1693.06</v>
      </c>
      <c r="G124" s="3">
        <v>1330.56</v>
      </c>
      <c r="H124" s="3">
        <v>403.06</v>
      </c>
      <c r="I124" s="3">
        <v>63641.67</v>
      </c>
      <c r="K124" s="8"/>
      <c r="M124" s="23">
        <f t="shared" si="16"/>
        <v>92026.48</v>
      </c>
      <c r="N124" s="23">
        <f t="shared" si="16"/>
        <v>29904.400000000001</v>
      </c>
      <c r="O124" s="23">
        <f t="shared" si="17"/>
        <v>15225</v>
      </c>
      <c r="P124" s="23">
        <f t="shared" si="17"/>
        <v>3386.12</v>
      </c>
      <c r="Q124" s="23">
        <f t="shared" si="17"/>
        <v>3991.68</v>
      </c>
      <c r="R124" s="23">
        <f t="shared" si="17"/>
        <v>1209.18</v>
      </c>
      <c r="S124" s="23">
        <f t="shared" si="17"/>
        <v>190925.01</v>
      </c>
      <c r="U124" s="23">
        <f t="shared" si="15"/>
        <v>336667.87</v>
      </c>
      <c r="X124" s="35">
        <f t="shared" si="18"/>
        <v>387168.05049999995</v>
      </c>
      <c r="Y124" s="35">
        <f t="shared" si="19"/>
        <v>1548672.2019999998</v>
      </c>
      <c r="Z124" s="38"/>
      <c r="AC124" s="46"/>
      <c r="AD124" s="44">
        <v>2344709.81544</v>
      </c>
      <c r="AE124" s="2">
        <f t="shared" si="13"/>
        <v>1.5140129799010884</v>
      </c>
      <c r="AI124" s="1">
        <v>71.060136389999997</v>
      </c>
    </row>
    <row r="125" spans="1:46" x14ac:dyDescent="0.15">
      <c r="A125" s="8">
        <v>1999</v>
      </c>
      <c r="C125" s="3">
        <v>554.99</v>
      </c>
      <c r="D125" s="3">
        <v>1820.85</v>
      </c>
      <c r="E125" s="3">
        <v>6690.28</v>
      </c>
      <c r="F125" s="3">
        <v>2158.33</v>
      </c>
      <c r="G125" s="3">
        <v>1098.47</v>
      </c>
      <c r="H125" s="3">
        <v>447.22</v>
      </c>
      <c r="I125" s="3">
        <v>76083.33</v>
      </c>
      <c r="K125" s="8"/>
      <c r="M125" s="23">
        <f t="shared" si="16"/>
        <v>101008.18000000001</v>
      </c>
      <c r="N125" s="23">
        <f t="shared" si="16"/>
        <v>36417</v>
      </c>
      <c r="O125" s="23">
        <f t="shared" si="17"/>
        <v>20070.84</v>
      </c>
      <c r="P125" s="23">
        <f t="shared" si="17"/>
        <v>4316.66</v>
      </c>
      <c r="Q125" s="23">
        <f t="shared" si="17"/>
        <v>3295.41</v>
      </c>
      <c r="R125" s="23">
        <f t="shared" si="17"/>
        <v>1341.66</v>
      </c>
      <c r="S125" s="23">
        <f t="shared" si="17"/>
        <v>228249.99</v>
      </c>
      <c r="U125" s="23">
        <f t="shared" si="15"/>
        <v>394699.74</v>
      </c>
      <c r="X125" s="35">
        <f t="shared" si="18"/>
        <v>453904.70099999994</v>
      </c>
      <c r="Y125" s="35">
        <f t="shared" si="19"/>
        <v>1815618.8039999998</v>
      </c>
      <c r="Z125" s="38"/>
      <c r="AC125" s="46"/>
      <c r="AD125" s="44">
        <v>2999394.1151999985</v>
      </c>
      <c r="AE125" s="2">
        <f t="shared" si="13"/>
        <v>1.6519955117186587</v>
      </c>
      <c r="AI125" s="1">
        <v>79.907005580000003</v>
      </c>
    </row>
    <row r="126" spans="1:46" x14ac:dyDescent="0.15">
      <c r="A126" s="8">
        <v>2000</v>
      </c>
      <c r="C126" s="3">
        <v>1116.32</v>
      </c>
      <c r="D126" s="3">
        <v>2833.33</v>
      </c>
      <c r="E126" s="3">
        <v>10333.33</v>
      </c>
      <c r="F126" s="3">
        <v>2918.06</v>
      </c>
      <c r="G126" s="3">
        <v>2430.4499999999998</v>
      </c>
      <c r="H126" s="3">
        <v>706.25</v>
      </c>
      <c r="I126" s="3">
        <v>124152.78</v>
      </c>
      <c r="K126" s="8"/>
      <c r="M126" s="23">
        <f t="shared" si="16"/>
        <v>203170.24</v>
      </c>
      <c r="N126" s="23">
        <f t="shared" si="16"/>
        <v>56666.6</v>
      </c>
      <c r="O126" s="23">
        <f t="shared" si="17"/>
        <v>30999.989999999998</v>
      </c>
      <c r="P126" s="23">
        <f t="shared" si="17"/>
        <v>5836.12</v>
      </c>
      <c r="Q126" s="23">
        <f t="shared" si="17"/>
        <v>7291.3499999999995</v>
      </c>
      <c r="R126" s="23">
        <f t="shared" si="17"/>
        <v>2118.75</v>
      </c>
      <c r="S126" s="23">
        <f t="shared" si="17"/>
        <v>372458.33999999997</v>
      </c>
      <c r="U126" s="23">
        <f t="shared" si="15"/>
        <v>678541.3899999999</v>
      </c>
      <c r="X126" s="35">
        <f t="shared" si="18"/>
        <v>780322.59849999985</v>
      </c>
      <c r="Y126" s="35">
        <f t="shared" si="19"/>
        <v>3121290.3939999994</v>
      </c>
      <c r="Z126" s="36">
        <f>Y125*(AI126/AI125)</f>
        <v>2272164.7380244625</v>
      </c>
      <c r="AC126" s="46"/>
      <c r="AD126" s="44">
        <v>3241075.2</v>
      </c>
      <c r="AE126" s="2">
        <f>AD126/Z126</f>
        <v>1.4264261502526259</v>
      </c>
      <c r="AI126" s="1">
        <v>100</v>
      </c>
    </row>
    <row r="127" spans="1:46" x14ac:dyDescent="0.15">
      <c r="A127" s="8">
        <v>2001</v>
      </c>
      <c r="C127" s="3">
        <v>3933.61</v>
      </c>
      <c r="D127" s="3">
        <v>4238.09</v>
      </c>
      <c r="E127" s="3">
        <v>15166.67</v>
      </c>
      <c r="F127" s="3">
        <v>4208.33</v>
      </c>
      <c r="G127" s="3">
        <v>7040.34</v>
      </c>
      <c r="H127" s="3">
        <v>954.17</v>
      </c>
      <c r="I127" s="3">
        <v>188427.22</v>
      </c>
      <c r="K127" s="8"/>
      <c r="M127" s="23">
        <f t="shared" si="16"/>
        <v>715917.02</v>
      </c>
      <c r="N127" s="23">
        <f t="shared" si="16"/>
        <v>84761.8</v>
      </c>
      <c r="O127" s="23">
        <f>E127*O$4</f>
        <v>45500.01</v>
      </c>
      <c r="P127" s="23">
        <f t="shared" ref="P127:Q127" si="22">F127*P$4</f>
        <v>8416.66</v>
      </c>
      <c r="Q127" s="23">
        <f t="shared" si="22"/>
        <v>21121.02</v>
      </c>
      <c r="R127" s="23">
        <f>H127*R$4</f>
        <v>2862.5099999999998</v>
      </c>
      <c r="S127" s="23">
        <f t="shared" ref="S127" si="23">I127*S$4</f>
        <v>565281.66</v>
      </c>
      <c r="U127" s="23">
        <f t="shared" si="15"/>
        <v>1443860.6800000002</v>
      </c>
      <c r="X127" s="35">
        <f t="shared" si="18"/>
        <v>1660439.7820000001</v>
      </c>
      <c r="Y127" s="35">
        <f t="shared" si="19"/>
        <v>6641759.1280000005</v>
      </c>
      <c r="Z127" s="36">
        <f t="shared" ref="Z127:Z136" si="24">Z126*(AI127/AI126)</f>
        <v>3020021.0681538717</v>
      </c>
      <c r="AC127" s="46"/>
      <c r="AD127" s="44">
        <v>3540064.3872000002</v>
      </c>
      <c r="AE127" s="2">
        <f>AD127/Z127</f>
        <v>1.1721985732251958</v>
      </c>
      <c r="AI127" s="1">
        <v>132.91382519999999</v>
      </c>
    </row>
    <row r="128" spans="1:46" x14ac:dyDescent="0.15">
      <c r="A128" s="8">
        <v>2002</v>
      </c>
      <c r="K128" s="8"/>
      <c r="Z128" s="36">
        <f t="shared" si="24"/>
        <v>3448112.1169406017</v>
      </c>
      <c r="AC128" s="46"/>
      <c r="AD128" s="43">
        <v>5215244.7193809198</v>
      </c>
      <c r="AE128" s="2">
        <f t="shared" ref="AE126:AE136" si="25">AD128/Z128</f>
        <v>1.5124927909850674</v>
      </c>
      <c r="AI128" s="1">
        <v>151.75449470000001</v>
      </c>
      <c r="AL128" s="2">
        <v>100</v>
      </c>
    </row>
    <row r="129" spans="1:44" x14ac:dyDescent="0.15">
      <c r="A129" s="8">
        <v>2003</v>
      </c>
      <c r="K129" s="8"/>
      <c r="Z129" s="36">
        <f t="shared" si="24"/>
        <v>4392335.3198738219</v>
      </c>
      <c r="AC129" s="46"/>
      <c r="AD129" s="43">
        <v>9314774.3230866399</v>
      </c>
      <c r="AE129" s="2">
        <f t="shared" si="25"/>
        <v>2.1206883456598717</v>
      </c>
      <c r="AI129" s="1">
        <v>193.3106014</v>
      </c>
    </row>
    <row r="130" spans="1:44" x14ac:dyDescent="0.15">
      <c r="A130" s="8">
        <v>2004</v>
      </c>
      <c r="K130" s="8"/>
      <c r="Z130" s="36">
        <f t="shared" si="24"/>
        <v>4946923.8235845771</v>
      </c>
      <c r="AC130" s="46"/>
      <c r="AD130" s="43">
        <v>10925648.308542775</v>
      </c>
      <c r="AE130" s="2">
        <f t="shared" si="25"/>
        <v>2.2085741964439571</v>
      </c>
      <c r="AI130" s="1">
        <v>217.7185369</v>
      </c>
    </row>
    <row r="131" spans="1:44" x14ac:dyDescent="0.15">
      <c r="A131" s="8">
        <v>2005</v>
      </c>
      <c r="K131" s="8"/>
      <c r="Z131" s="36">
        <f t="shared" si="24"/>
        <v>5697174.8699293211</v>
      </c>
      <c r="AC131" s="46"/>
      <c r="AD131" s="43">
        <v>15835437.88098092</v>
      </c>
      <c r="AE131" s="2">
        <f t="shared" si="25"/>
        <v>2.7795246315086994</v>
      </c>
      <c r="AI131" s="1">
        <v>250.73775570000001</v>
      </c>
      <c r="AL131" s="2">
        <v>162.30000000000001</v>
      </c>
    </row>
    <row r="132" spans="1:44" x14ac:dyDescent="0.15">
      <c r="A132" s="8">
        <v>2006</v>
      </c>
      <c r="K132" s="8"/>
      <c r="Z132" s="36">
        <f t="shared" si="24"/>
        <v>6316279.8940444691</v>
      </c>
      <c r="AA132" s="45"/>
      <c r="AB132" s="45"/>
      <c r="AC132" s="46"/>
      <c r="AD132" s="44">
        <v>17589393.487899721</v>
      </c>
      <c r="AE132" s="2">
        <f t="shared" si="25"/>
        <v>2.7847710650828681</v>
      </c>
      <c r="AI132" s="1">
        <v>277.98512090000003</v>
      </c>
      <c r="AL132" s="2">
        <v>177.5</v>
      </c>
      <c r="AR132" s="12">
        <v>40</v>
      </c>
    </row>
    <row r="133" spans="1:44" x14ac:dyDescent="0.15">
      <c r="A133" s="8">
        <v>2007</v>
      </c>
      <c r="K133" s="8"/>
      <c r="Z133" s="36">
        <f t="shared" si="24"/>
        <v>7542055.634354163</v>
      </c>
      <c r="AA133" s="45"/>
      <c r="AB133" s="45"/>
      <c r="AC133" s="45"/>
      <c r="AD133" s="44">
        <v>21087658.749728601</v>
      </c>
      <c r="AE133" s="2">
        <f t="shared" si="25"/>
        <v>2.796009439876582</v>
      </c>
      <c r="AI133" s="1">
        <v>331.93260629999997</v>
      </c>
      <c r="AL133" s="2">
        <v>202.3</v>
      </c>
      <c r="AR133" s="12">
        <v>52</v>
      </c>
    </row>
    <row r="134" spans="1:44" x14ac:dyDescent="0.15">
      <c r="A134" s="8">
        <v>2008</v>
      </c>
      <c r="K134" s="8"/>
      <c r="Z134" s="36">
        <f t="shared" si="24"/>
        <v>8788203.3537668642</v>
      </c>
      <c r="AD134" s="43">
        <v>24140602.560488269</v>
      </c>
      <c r="AE134" s="2">
        <f t="shared" si="25"/>
        <v>2.746932631018483</v>
      </c>
      <c r="AI134" s="1">
        <v>386.77668069999999</v>
      </c>
      <c r="AL134" s="2">
        <v>220.4</v>
      </c>
    </row>
    <row r="135" spans="1:44" x14ac:dyDescent="0.15">
      <c r="A135" s="8">
        <v>2009</v>
      </c>
      <c r="K135" s="8"/>
      <c r="Z135" s="36">
        <f t="shared" si="24"/>
        <v>10478812.725806886</v>
      </c>
      <c r="AD135" s="43">
        <v>26003878.956839222</v>
      </c>
      <c r="AE135" s="2">
        <f t="shared" si="25"/>
        <v>2.481567295577074</v>
      </c>
      <c r="AI135" s="1">
        <v>461.18190950000002</v>
      </c>
      <c r="AL135" s="2">
        <v>277.7</v>
      </c>
    </row>
    <row r="136" spans="1:44" x14ac:dyDescent="0.15">
      <c r="A136" s="8">
        <v>2010</v>
      </c>
      <c r="K136" s="8"/>
      <c r="Z136" s="36">
        <f t="shared" si="24"/>
        <v>11602207.65411371</v>
      </c>
      <c r="AD136" s="43">
        <v>31111410.545456115</v>
      </c>
      <c r="AE136" s="2">
        <f t="shared" si="25"/>
        <v>2.6815078192834423</v>
      </c>
      <c r="AI136" s="1">
        <v>510.62352390000001</v>
      </c>
      <c r="AL136" s="2">
        <v>310.60000000000002</v>
      </c>
    </row>
    <row r="137" spans="1:44" x14ac:dyDescent="0.15">
      <c r="A137" s="8">
        <v>2011</v>
      </c>
      <c r="K137" s="8"/>
    </row>
    <row r="138" spans="1:44" x14ac:dyDescent="0.15">
      <c r="A138" s="8">
        <v>2012</v>
      </c>
      <c r="K138" s="8"/>
    </row>
    <row r="140" spans="1:44" x14ac:dyDescent="0.15">
      <c r="AI140" s="1">
        <f>CORREL(AH95:AH119,AI95:AI119)</f>
        <v>0.96884264966262423</v>
      </c>
    </row>
  </sheetData>
  <mergeCells count="2">
    <mergeCell ref="L1:U1"/>
    <mergeCell ref="X2:AD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Prices - new</vt:lpstr>
      <vt:lpstr>Wages - new</vt:lpstr>
      <vt:lpstr>Wages and Prices - various</vt:lpstr>
      <vt:lpstr>Wages and Prices - final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Marlous van Wayenburg</dc:creator>
  <cp:lastModifiedBy>van Waijenburg, Marlous</cp:lastModifiedBy>
  <dcterms:created xsi:type="dcterms:W3CDTF">2012-08-18T18:18:58Z</dcterms:created>
  <dcterms:modified xsi:type="dcterms:W3CDTF">2018-05-08T19:25:23Z</dcterms:modified>
</cp:coreProperties>
</file>